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 activeTab="1"/>
  </bookViews>
  <sheets>
    <sheet name="Тит лист" sheetId="1" r:id="rId1"/>
    <sheet name="УП" sheetId="2" r:id="rId2"/>
    <sheet name="Каталог" sheetId="3" r:id="rId3"/>
  </sheets>
  <definedNames>
    <definedName name="_xlnm.Print_Area" localSheetId="0">'Тит лист'!$A$1:$CY$21</definedName>
    <definedName name="_xlnm.Print_Area" localSheetId="1">УП!$B$1:$R$75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2"/>
  <c r="G55"/>
  <c r="H55"/>
  <c r="I55"/>
  <c r="J55"/>
  <c r="K55"/>
  <c r="L55"/>
  <c r="M55"/>
  <c r="N55"/>
  <c r="O55"/>
  <c r="P55"/>
  <c r="Q55"/>
  <c r="R55"/>
  <c r="E55"/>
  <c r="K22"/>
  <c r="L22"/>
  <c r="M22"/>
  <c r="N22"/>
  <c r="O22"/>
  <c r="P22"/>
  <c r="Q22"/>
  <c r="R22"/>
  <c r="G22"/>
  <c r="E22"/>
  <c r="F22"/>
  <c r="I17"/>
  <c r="H17"/>
  <c r="J17" s="1"/>
  <c r="H18"/>
  <c r="J18" s="1"/>
  <c r="H19"/>
  <c r="J19" s="1"/>
  <c r="H20"/>
  <c r="J20" s="1"/>
  <c r="H21"/>
  <c r="I21" s="1"/>
  <c r="I20" l="1"/>
  <c r="I18"/>
  <c r="I19"/>
  <c r="J21"/>
  <c r="H48"/>
  <c r="H49"/>
  <c r="J49" s="1"/>
  <c r="H50"/>
  <c r="J50" s="1"/>
  <c r="H51"/>
  <c r="J51" s="1"/>
  <c r="H52"/>
  <c r="J52" s="1"/>
  <c r="H53"/>
  <c r="I53" s="1"/>
  <c r="H54"/>
  <c r="J54" s="1"/>
  <c r="I50" l="1"/>
  <c r="I51"/>
  <c r="I52"/>
  <c r="I54"/>
  <c r="J53"/>
  <c r="I49"/>
  <c r="I48"/>
  <c r="J48"/>
  <c r="K65" l="1"/>
  <c r="K61"/>
  <c r="H45"/>
  <c r="J45" s="1"/>
  <c r="H46"/>
  <c r="J46" s="1"/>
  <c r="E61"/>
  <c r="F56"/>
  <c r="F12"/>
  <c r="F66" l="1"/>
  <c r="G56"/>
  <c r="I45"/>
  <c r="I46"/>
  <c r="H15" l="1"/>
  <c r="H22" s="1"/>
  <c r="H16"/>
  <c r="J16" s="1"/>
  <c r="L65"/>
  <c r="M65"/>
  <c r="N65"/>
  <c r="O65"/>
  <c r="P65"/>
  <c r="Q65"/>
  <c r="R65"/>
  <c r="L61"/>
  <c r="M61"/>
  <c r="N61"/>
  <c r="O61"/>
  <c r="P61"/>
  <c r="Q61"/>
  <c r="R61"/>
  <c r="H47"/>
  <c r="J47" s="1"/>
  <c r="H44"/>
  <c r="I44" s="1"/>
  <c r="H40"/>
  <c r="J40" s="1"/>
  <c r="H41"/>
  <c r="I41" s="1"/>
  <c r="H42"/>
  <c r="J42" s="1"/>
  <c r="H43"/>
  <c r="I43" s="1"/>
  <c r="H39"/>
  <c r="I39" s="1"/>
  <c r="H34"/>
  <c r="I34" s="1"/>
  <c r="H35"/>
  <c r="I35" s="1"/>
  <c r="H36"/>
  <c r="J36" s="1"/>
  <c r="H37"/>
  <c r="I37" s="1"/>
  <c r="H38"/>
  <c r="I38" s="1"/>
  <c r="H7"/>
  <c r="I7" s="1"/>
  <c r="H8"/>
  <c r="J8" s="1"/>
  <c r="H9"/>
  <c r="I9" s="1"/>
  <c r="H10"/>
  <c r="I10" s="1"/>
  <c r="H11"/>
  <c r="I11" s="1"/>
  <c r="H6"/>
  <c r="J6" s="1"/>
  <c r="E12"/>
  <c r="G12"/>
  <c r="E65"/>
  <c r="I15" l="1"/>
  <c r="I22" s="1"/>
  <c r="G66"/>
  <c r="J15"/>
  <c r="J22" s="1"/>
  <c r="I16"/>
  <c r="I47"/>
  <c r="J44"/>
  <c r="I40"/>
  <c r="J7"/>
  <c r="I36"/>
  <c r="I42"/>
  <c r="I8"/>
  <c r="I12" s="1"/>
  <c r="J11"/>
  <c r="J39"/>
  <c r="J35"/>
  <c r="J38"/>
  <c r="J41"/>
  <c r="J9"/>
  <c r="J37"/>
  <c r="J34"/>
  <c r="J43"/>
  <c r="J10"/>
  <c r="J12" l="1"/>
  <c r="H61" l="1"/>
  <c r="R12"/>
  <c r="R56" s="1"/>
  <c r="R66" s="1"/>
  <c r="Q12"/>
  <c r="Q56" s="1"/>
  <c r="Q66" s="1"/>
  <c r="P12"/>
  <c r="P56" s="1"/>
  <c r="P66" s="1"/>
  <c r="O12"/>
  <c r="O56" s="1"/>
  <c r="O66" s="1"/>
  <c r="N12"/>
  <c r="N56" s="1"/>
  <c r="N66" s="1"/>
  <c r="M12"/>
  <c r="M56" s="1"/>
  <c r="M66" s="1"/>
  <c r="L12"/>
  <c r="L56" s="1"/>
  <c r="L66" s="1"/>
  <c r="K12"/>
  <c r="K56" s="1"/>
  <c r="K66" s="1"/>
  <c r="H12"/>
  <c r="H29"/>
  <c r="I29" s="1"/>
  <c r="H26"/>
  <c r="J26" s="1"/>
  <c r="H28"/>
  <c r="J28" s="1"/>
  <c r="H24"/>
  <c r="J24" s="1"/>
  <c r="H31"/>
  <c r="I31" s="1"/>
  <c r="H30"/>
  <c r="J30" s="1"/>
  <c r="H27"/>
  <c r="J27" s="1"/>
  <c r="H33"/>
  <c r="I33" s="1"/>
  <c r="H25"/>
  <c r="I25" s="1"/>
  <c r="H32"/>
  <c r="I32" s="1"/>
  <c r="E56"/>
  <c r="E66" s="1"/>
  <c r="H66" s="1"/>
  <c r="J31" l="1"/>
  <c r="H56"/>
  <c r="J33"/>
  <c r="J29"/>
  <c r="J25"/>
  <c r="I27"/>
  <c r="I30"/>
  <c r="I24"/>
  <c r="J32"/>
  <c r="I28"/>
  <c r="I26"/>
  <c r="I56" l="1"/>
  <c r="J56"/>
</calcChain>
</file>

<file path=xl/sharedStrings.xml><?xml version="1.0" encoding="utf-8"?>
<sst xmlns="http://schemas.openxmlformats.org/spreadsheetml/2006/main" count="157" uniqueCount="154">
  <si>
    <t>Кыргыз Республикасынын билим берүү жана илим министрлиги/ Министерство образования и науки  Кыргызской Республики/ Ministry of education and science of the Kyrgyz Republic</t>
  </si>
  <si>
    <t>Ош мамлекеттик университети/ Ошский государственный университет/ Osh State University</t>
  </si>
  <si>
    <t>ЭКСПЕРИМЕНТАЛДЫК ОКУУ ПЛАНЫ/ ЭКСПЕРИМЕНТАЛЬНЫЙ УЧЕБНЫЙ ПЛАН/ EXPERIMENTAL CURRICULUM</t>
  </si>
  <si>
    <t xml:space="preserve">    </t>
  </si>
  <si>
    <t>Бекитем /Утверждаю /Соnfirm_________________</t>
  </si>
  <si>
    <t>Макулдашылды/Согласовано/Agreed _____________________</t>
  </si>
  <si>
    <t>ОшМУнун ректору, профессор Кожобеков К.Г. /Ректор ОшГУ, профессор Кожобеков Г.К. /Rector of Osh State University, Professor Kozhobekov K.G.</t>
  </si>
  <si>
    <t>Окуу-усулдук бирикмесинин координациялык кеңешинин төрагасы  Омуров Н.К /Председатель координационного совета учебно-методического объединения:  Омуров Н.К. /Chairman of the Coordination Council of the educational and methodological association Omurov N.K.</t>
  </si>
  <si>
    <t>"_______" ___________2024-ж. /г. /y.</t>
  </si>
  <si>
    <t>________________ "_____" ___________2024г.</t>
  </si>
  <si>
    <t>Musikal art of the stade"</t>
  </si>
  <si>
    <t>№</t>
  </si>
  <si>
    <t>Наименование дисциплин и виды учебной работы</t>
  </si>
  <si>
    <t>Кредиты по группам</t>
  </si>
  <si>
    <t>Распределение часов/кредитов по курсам и семестрам</t>
  </si>
  <si>
    <t>Всего часов</t>
  </si>
  <si>
    <t>1 учебный год</t>
  </si>
  <si>
    <t>2 учебный год</t>
  </si>
  <si>
    <t>3 учебный год</t>
  </si>
  <si>
    <t>4 учебный год</t>
  </si>
  <si>
    <t>A</t>
  </si>
  <si>
    <t>B</t>
  </si>
  <si>
    <t>C</t>
  </si>
  <si>
    <t>аудит.</t>
  </si>
  <si>
    <t>самос.раб.</t>
  </si>
  <si>
    <t>1-семестр</t>
  </si>
  <si>
    <t>2 -семестр</t>
  </si>
  <si>
    <t>3 -семестр</t>
  </si>
  <si>
    <t>4 -семестр</t>
  </si>
  <si>
    <t>5 -семестр</t>
  </si>
  <si>
    <t>6 -семестр</t>
  </si>
  <si>
    <t>7 -семестр</t>
  </si>
  <si>
    <t>8 -семестр</t>
  </si>
  <si>
    <t>Цикл 1. Общеобразовательный цикл</t>
  </si>
  <si>
    <t>1-блок</t>
  </si>
  <si>
    <t>Кыргыз тили/ Кыргызский язык /Kyrgyz language</t>
  </si>
  <si>
    <t>Орус тили / Русский язык /Russian language</t>
  </si>
  <si>
    <t>Итого по циклу 1:</t>
  </si>
  <si>
    <t>Дене тарбия/Физическое воспитание/Physical education/ (240 саат)</t>
  </si>
  <si>
    <t>Цикл 2. Общепрофессиональные образования</t>
  </si>
  <si>
    <t>Итого по циклу 2:</t>
  </si>
  <si>
    <t>Цикл 3. Профессиональные дисциплины</t>
  </si>
  <si>
    <t>Итого по циклу 3:</t>
  </si>
  <si>
    <t>Итого по 1-блоку:</t>
  </si>
  <si>
    <t>2-блок</t>
  </si>
  <si>
    <t xml:space="preserve">Практика </t>
  </si>
  <si>
    <t>3-блок</t>
  </si>
  <si>
    <t>Итого по блоку 2:</t>
  </si>
  <si>
    <t>Итоговая государственная аттестация</t>
  </si>
  <si>
    <t>Итого по блоку 3:</t>
  </si>
  <si>
    <t>Всего за весь период обучения:</t>
  </si>
  <si>
    <t>Эксперименталдык окуу планы  ОшМУнун Билим берүү стандарттарын иштеп чыгуу, бекитүү жана өзгөртүү жөнүндө жобого жана макетке ылайык (2024-жылдын 18-майыдагы №14-буйрук).  Экспериментальный учебный план разработан на основе макета учебного плана среднего общего образования КР. Согласно положению и макету о разработке, утверждении и изменении образовательных стандартов ОшГУ (Приказ № 14 от 18.05.2024 года)</t>
  </si>
  <si>
    <t>Согласованно:</t>
  </si>
  <si>
    <t xml:space="preserve">Эксперименталдык окуу планын иштеп чыккан жумушчу топтун төрагасы /Председатель рабочей группы по разработке экспериментального учебного плана /Chair of the working group for the development of the experimental curriculum:    </t>
  </si>
  <si>
    <t>Билим берүүнүн, изилдөөлөрдүн, инновациялардын сапатын өнүктүрүү боюнча стратегиялык пландаштыруу департаментинин директору /Директор департамента стратегического планирования повышения качества образования,  исследования, инноваций /Chairman of the Committee Educational and Methodological Department:</t>
  </si>
  <si>
    <t>Академиялык иштер башкармалыгын начальниги, доцент /Начальник управления по академическим делам, доцент  /Head of Academic Affairs Department, dojent:</t>
  </si>
  <si>
    <t>КАТАЛОГ № 5</t>
  </si>
  <si>
    <t>КАТАЛОГ № 6</t>
  </si>
  <si>
    <t>Окуу практикасы / Учебная практика / Training practice</t>
  </si>
  <si>
    <t>Өндүрүштүк практика / Производственная практика / Production practice</t>
  </si>
  <si>
    <t>Квалификация алдындагы практика / Предквалификационная практика / Pre-qualification practice</t>
  </si>
  <si>
    <t>Квалификациялык иш / Квалификационная работа / Qualification work</t>
  </si>
  <si>
    <t xml:space="preserve">Мамлекеттик аттестация / Государственная аттестация / State certification </t>
  </si>
  <si>
    <r>
      <rPr>
        <b/>
        <sz val="14"/>
        <rFont val="Arial"/>
        <family val="2"/>
        <charset val="204"/>
      </rPr>
      <t>Квалификациясы/ Квалификация/ Qualification:</t>
    </r>
    <r>
      <rPr>
        <sz val="14"/>
        <rFont val="Arial"/>
        <family val="2"/>
        <charset val="204"/>
      </rPr>
      <t xml:space="preserve"> Бакалавр</t>
    </r>
    <r>
      <rPr>
        <b/>
        <sz val="14"/>
        <color rgb="FFFF0000"/>
        <rFont val="Arial"/>
        <family val="2"/>
        <charset val="204"/>
      </rPr>
      <t>/ Bachelor</t>
    </r>
  </si>
  <si>
    <r>
      <rPr>
        <b/>
        <sz val="14"/>
        <rFont val="Arial"/>
        <family val="2"/>
        <charset val="204"/>
      </rPr>
      <t>Окуу мөөнөтү/ Нормативный срок обучения / Term of study:</t>
    </r>
    <r>
      <rPr>
        <sz val="14"/>
        <rFont val="Arial"/>
        <family val="2"/>
        <charset val="204"/>
      </rPr>
      <t xml:space="preserve"> 4 </t>
    </r>
    <r>
      <rPr>
        <b/>
        <sz val="14"/>
        <color rgb="FFFF0000"/>
        <rFont val="Arial"/>
        <family val="2"/>
        <charset val="204"/>
      </rPr>
      <t>жыл/ 4 лет/ 4 years</t>
    </r>
  </si>
  <si>
    <r>
      <rPr>
        <b/>
        <sz val="14"/>
        <rFont val="Arial"/>
        <family val="2"/>
        <charset val="204"/>
      </rPr>
      <t>Окутуунун формасы/ Форма обучения/  Form of study:</t>
    </r>
    <r>
      <rPr>
        <sz val="14"/>
        <rFont val="Arial"/>
        <family val="2"/>
        <charset val="204"/>
      </rPr>
      <t xml:space="preserve"> </t>
    </r>
    <r>
      <rPr>
        <b/>
        <sz val="14"/>
        <color rgb="FFFF0000"/>
        <rFont val="Arial"/>
        <family val="2"/>
        <charset val="204"/>
      </rPr>
      <t>Күндүзгү/ очное/ full-time</t>
    </r>
  </si>
  <si>
    <r>
      <rPr>
        <b/>
        <sz val="14"/>
        <rFont val="Arial"/>
        <family val="2"/>
        <charset val="204"/>
      </rPr>
      <t>Профили / Профиль / Profile:</t>
    </r>
    <r>
      <rPr>
        <sz val="14"/>
        <rFont val="Arial"/>
        <family val="2"/>
        <charset val="204"/>
      </rPr>
      <t xml:space="preserve"> </t>
    </r>
    <r>
      <rPr>
        <b/>
        <sz val="14"/>
        <color rgb="FFFF0000"/>
        <rFont val="Arial"/>
        <family val="2"/>
        <charset val="204"/>
      </rPr>
      <t>Экономикадагы информациялык системалар жана технологиялар/Информационные системы и технологии в экономике/Information systems and technologies in economics</t>
    </r>
  </si>
  <si>
    <t>Манашов М.Э.  /   Manashov M.E.</t>
  </si>
  <si>
    <t>Артыкова Ж.А.   /    Artykova J.A.</t>
  </si>
  <si>
    <t>КАТАЛОГ № 7</t>
  </si>
  <si>
    <t>КАТАЛОГ № 8</t>
  </si>
  <si>
    <t>КАТАЛОГ № 9</t>
  </si>
  <si>
    <t>КАТАЛОГ № 10</t>
  </si>
  <si>
    <t>КАТАЛОГ № 11</t>
  </si>
  <si>
    <t>КАТАЛОГ № 12</t>
  </si>
  <si>
    <t>КАТАЛОГ № 13</t>
  </si>
  <si>
    <t xml:space="preserve">2- блок </t>
  </si>
  <si>
    <t>Дисциплиналардын каталогу №5 / Каталог дисциплин №5 / Catalog of disciplines №5</t>
  </si>
  <si>
    <t>Микроэкономика (1,2) / Микроэкономика (1,2) / Microeconomics</t>
  </si>
  <si>
    <t>Статистика / Статистика / Statistics</t>
  </si>
  <si>
    <t>Макроэкономика (1,2) / Макроэкономика (1,2) /  Macroeconomics</t>
  </si>
  <si>
    <t>Акча, кредит, банктар / Деньги, кредит, банки / Money, credit,banks</t>
  </si>
  <si>
    <t xml:space="preserve"> Бухгалтердик эсеп / Бухгалтерский учет / Ассounting</t>
  </si>
  <si>
    <t>Экономика жана ишкананы башкаруу / Экономика и управление на предприятии / Economics and management at the enterprise</t>
  </si>
  <si>
    <t>Салык жана салык салуу / Налоги и налогообложение / Taxes and taxation</t>
  </si>
  <si>
    <t>Улуттук экономика / Национальная экономика / National economy</t>
  </si>
  <si>
    <t>Каржы / Финансы / Finance</t>
  </si>
  <si>
    <t>Дүйнөлүк экономика / Мировая экономика / World economy</t>
  </si>
  <si>
    <t>Санариптик ишкердик / Цифровое предпринимательство / Digital Entrepreneurship</t>
  </si>
  <si>
    <t xml:space="preserve"> Бизнести башкаруу жана технология / Управление бизнесом и технологии / Business Management and Technology</t>
  </si>
  <si>
    <t>Экономикалык анализ / Экономический анализ / Economic analysis</t>
  </si>
  <si>
    <t xml:space="preserve">Экономикага киришүү / Ведение в экономику / Introduction to Economics </t>
  </si>
  <si>
    <t>Бухгалтердик эсептин негиздери / Основы бухгалтерского учета / Fundamentals of accounting</t>
  </si>
  <si>
    <t xml:space="preserve">Башкаруу эсеби / Управленческий учет / Management accounting </t>
  </si>
  <si>
    <t>1С-Бухгалтерия / 1С-Бухгалтерия / 1C-Accounting</t>
  </si>
  <si>
    <t>Финансылык эсеп / Финансовый учет / Financial accounting</t>
  </si>
  <si>
    <t xml:space="preserve">Бюджеттик мекемелердеги 1С-Бухгалтерия / 1С- Бухгалтерия в бюджетных учреждениях / 1C- Accounting in budgetary institutions </t>
  </si>
  <si>
    <t>Финансылык математика/ Финансовая математика /Financial Mathematics</t>
  </si>
  <si>
    <t>Дисциплиналардын каталогу №6 / Каталог дисциплин №6 / Catalog of disciplines №6</t>
  </si>
  <si>
    <t>Дисциплиналардын каталогу №7 / Каталог дисциплин №7 / Catalog of disciplines №7</t>
  </si>
  <si>
    <t>Дисциплиналардын каталогу №8 / Каталог дисциплин №8 / Catalog of disciplines №8</t>
  </si>
  <si>
    <t>Дисциплиналардын каталогу №9 / Каталог дисциплин №9 / Catalog of disciplines №9</t>
  </si>
  <si>
    <t>Дисциплиналардын каталогу №10 / Каталог дисциплин №10 / Catalog of disciplines №10</t>
  </si>
  <si>
    <t>Дисциплиналардын каталогу №11 / Каталог дисциплин №11 / Catalog of disciplines №11</t>
  </si>
  <si>
    <t>Каталог дисциплин № 4. Кесиптик чет тили/Профессиональный иностранный язык/Professional foreign language</t>
  </si>
  <si>
    <t>Каталог дисциплин № 1. Философия, улуттук жана жалпы адамзаттык баалуулуктардын философиясы/Философия, философия национальных и общечеловеческих ценностей/Philosophy, philosophy of national and universal values</t>
  </si>
  <si>
    <t>Каталог дисциплин № 2. Критикалык ой жүгүртүү, ой жүгүртүүнү дизайндоо /Критическое мышление, дизайн мышления/ Critical thinking, design thinking</t>
  </si>
  <si>
    <t>Каталог дисциплин№ 3-Кесиптик ишмердиктеги санарип технологиялары /Цифровые технологии в профессиональной деятельности/Digital technologies in professional activity</t>
  </si>
  <si>
    <t>Багыты / Направление подготовки / Major: 580100, Profile: БУХГАЛТЕРДИК ЭСЕП, АНАЛИЗ ЖАНА АУДИТ / БУХГАЛТЕРСКИЙ УЧЕТ, АНАЛИЗ И АУДИТ  / ACCOUNTING,</t>
  </si>
  <si>
    <t xml:space="preserve">580100 “Экономика”  / 580100 “Экономика”  / 580100 “Economy” </t>
  </si>
  <si>
    <t>Экономика, бизнес жана менеджмент институту / Институт экономики, бизнеса и менеджмента / Institute of Economics, Business and Management</t>
  </si>
  <si>
    <t>Аматова У.О. /  Amatova U.O.</t>
  </si>
  <si>
    <t>Исраилов Т.М. /  Israilov T.M.</t>
  </si>
  <si>
    <t>Экономика, бизнес жана менеджмент институтунун директору /Директор института экономики, бизнеса и менеджмента /Director of the Institute of Economics, Business and Management</t>
  </si>
  <si>
    <t>Ишкердүүлүктүн негиздери / Основы предпринимательства  / Fundamentals of entrepreneurship</t>
  </si>
  <si>
    <t xml:space="preserve">Илим изилдөөнүн негиздери / Основы научного исследования / Fundamentals of scientific research
</t>
  </si>
  <si>
    <t>Уюмдагы активдерди жана кызмат көрсөтүүлөрдү конкурстук сатып алууларды уюштуруу/ Организация конкурсных закупок активов и услуг в организации/ Organization of competitive procurement of assets and services in the organization</t>
  </si>
  <si>
    <t>Бюджеттик мекемелерде контролдоо жана текшерүү / Контроль и ревизия в бюджетных учреждениях / Control and audit in budgetary institutions</t>
  </si>
  <si>
    <t>Бюджеттик мекемелер үчүн 1С-бухгалтерия / 1С-бухгалтерия для бюджетных учреждений/ 1C-accounting for budget institutions</t>
  </si>
  <si>
    <t>Соодадагы бухгалтердик эсеп / Бухгалтерский учет в торговле / Accounting in trade</t>
  </si>
  <si>
    <t>Салык отчеттуулугу /Налоговая отчетность /Tax reporting</t>
  </si>
  <si>
    <t>Активдердин наркын баалоо / Оценка стоимости активов / Valuation of assets</t>
  </si>
  <si>
    <t>Тышкы экономикалык ишмердүүлүктүн эсеби жана отчеттуулугу/ Учет внешнеэкономической деятельности и отчетность/ Accounting for foreign economic activity and reporting</t>
  </si>
  <si>
    <t>Практикалык аудит /Практический аудит /Practical audit</t>
  </si>
  <si>
    <t>Бухгалтердик маселелерди чечүү үчүн электрондук аспаптар / Электронные инструменты для решения бухгалтерских задач/ Electronic tools for solving accounting problems</t>
  </si>
  <si>
    <t>Финансылык отчеттуулукту талдоо /Анализ финансовой отчетности / Analysis of financial statements</t>
  </si>
  <si>
    <t>Бухгалтердик эсепте операцияларды документтештирүү / Документирование операций в бухучете/Documenting operations in accounting</t>
  </si>
  <si>
    <t>Аудиттин эл аралык стандарттары /Международные стандарты аудита/ International Auditing Standards</t>
  </si>
  <si>
    <t>Чыгымдарды эсепке алуу жана өздүк наркты калькуляциялоо /Учет затрат и калькулирование себестоимости /Cost accounting and cost calculation</t>
  </si>
  <si>
    <t>Колдонмо бухгалтерия /Прикладная бухгалтерия /Applied Accounting</t>
  </si>
  <si>
    <t>Электрондук программалар менен бухгалтердик эсеп / Бухгалтерские расчеты с помощью электронных программ/Accounting calculations using electronic programs</t>
  </si>
  <si>
    <t>Финансылык отчеттуулуктун эл аралык стандарттары /Международные стандарты финансовой отчетности/ International Financial Reporting Standards</t>
  </si>
  <si>
    <t>Компьютердик программаларды колдонуу менен статистикалык эсептөөлөр/Статистические расчеты с применением компьютерных программ /Statistical calculations using computer programs</t>
  </si>
  <si>
    <t>Макроэкономикалык статистика /Макроэкономическая статистика/Macroeconomic statistics</t>
  </si>
  <si>
    <t>ЕАЭБ шарттарында салык эсеби / Налоговый учет в условиях ЕАЭС/ Tax accounting in the conditions of the EAEU</t>
  </si>
  <si>
    <t>Компаниянын ишинин натыйжалуулугун талдоо жана баалоо / Анализ и оценка эффективности деятельности компании/Analysis and evaluation of the company's performance</t>
  </si>
  <si>
    <t>Бухгалтердик эсептеги заманбап маалыматтык тутумдар/ Современные информационные системы в бухгалтерском учете /Modern information systems in accounting</t>
  </si>
  <si>
    <t>Инвестициялардын эсеби / Учет инвестиции/Accounting for investments</t>
  </si>
  <si>
    <t>Курулуштагы эсеп жана отчеттуулук/Учет и отчетность в строительстве/Accounting and reporting in construction</t>
  </si>
  <si>
    <t>Санариптик бухгалтерия / Цифровая бухгалтерия / Digital accounting</t>
  </si>
  <si>
    <t>Электрондук жадыбалдын жардамы менен статистикалык анализ/Статистический анализ при помощи электронной таблице /Statistical analysis using a spreadsheetcomputer programs</t>
  </si>
  <si>
    <t xml:space="preserve">Бухгалтердик эсептин тарыхы /История бухгалтерского учета/ Accounting history	</t>
  </si>
  <si>
    <t>Статистикалык сабаттуулук жана маалыматтарды анализдөө ыкмалары / Статистическая грамотность и методы анализа данных/Statistical literacy and data analysis methods</t>
  </si>
  <si>
    <t xml:space="preserve"> IT Бухгалтерия / IT Бухгалтерия  / IT Accounting</t>
  </si>
  <si>
    <t>Багыты / Направление подготовки / Major: 580100, Profile:  IT Бухгалтерия / IT Бухгалтерия  / IT Accounting</t>
  </si>
  <si>
    <t>Бизнестин программалык инженериясы / Программная инженерия бизнеса / business software engineering</t>
  </si>
  <si>
    <t>Салык эсеби жана  анын программалык камсыздалышы / Налоговый учет  и их программное обеспечения/ Tax accounting and their software</t>
  </si>
  <si>
    <t>IT аудит жана маалыматтык коопсуздук/ IT аудит и информационная безопасность / IT audit and information security</t>
  </si>
  <si>
    <t>1С программалоо / 1С программирование / 1C programming</t>
  </si>
  <si>
    <t>Бухгалтедик объектини баалоо / Оценка бухгалтерских объектов / Valuation of accounting objects</t>
  </si>
  <si>
    <t>Бухгалтердик эсепти орнотуу модели жана архитектурасы  / Архитектура и модель становления бухгалтерского учета  / Architecture and model of formation of accounting</t>
  </si>
  <si>
    <t>Бухгалтердик эсепти аралыктан башкаруу / Дистанционное управление бухгалтерского учета  / Remote control of accountingaccounting problems</t>
  </si>
  <si>
    <t xml:space="preserve">Бухгалтердик маселелерди чечүү үчүн электрондук  инструменнттер / Электронные инструменты для решения бухгалтерских задач / Electronic tools for solving </t>
  </si>
  <si>
    <t>Бинес-аналитика / Бизнес-аналитика  / Business analytics</t>
  </si>
</sst>
</file>

<file path=xl/styles.xml><?xml version="1.0" encoding="utf-8"?>
<styleSheet xmlns="http://schemas.openxmlformats.org/spreadsheetml/2006/main">
  <fonts count="50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5" tint="0.5999938962981048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 tint="0.1499374370555742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0.249977111117893"/>
      <name val="Times New Roman"/>
      <family val="1"/>
      <charset val="204"/>
    </font>
    <font>
      <b/>
      <sz val="12"/>
      <color theme="1" tint="0.249977111117893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20"/>
      <name val="Arial Cyr"/>
      <charset val="204"/>
    </font>
    <font>
      <sz val="14"/>
      <name val="Arial Cyr"/>
      <charset val="204"/>
    </font>
    <font>
      <b/>
      <sz val="18"/>
      <color theme="1"/>
      <name val="Arial Cyr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Arial Cyr"/>
      <charset val="204"/>
    </font>
    <font>
      <sz val="16"/>
      <name val="Arial Cyr"/>
      <charset val="204"/>
    </font>
    <font>
      <b/>
      <u/>
      <sz val="12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13"/>
      <name val="Arial Cyr"/>
      <charset val="204"/>
    </font>
    <font>
      <sz val="11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4"/>
      <name val="Arial Cyr"/>
      <charset val="204"/>
    </font>
    <font>
      <sz val="10"/>
      <color rgb="FFC0000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F5F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1" fillId="0" borderId="0"/>
    <xf numFmtId="0" fontId="42" fillId="0" borderId="0"/>
  </cellStyleXfs>
  <cellXfs count="250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2" borderId="0" xfId="0" applyFont="1" applyFill="1"/>
    <xf numFmtId="0" fontId="6" fillId="4" borderId="0" xfId="0" applyFont="1" applyFill="1" applyAlignment="1">
      <alignment horizontal="center"/>
    </xf>
    <xf numFmtId="0" fontId="7" fillId="2" borderId="0" xfId="0" applyFont="1" applyFill="1"/>
    <xf numFmtId="0" fontId="6" fillId="0" borderId="0" xfId="0" applyFont="1"/>
    <xf numFmtId="0" fontId="5" fillId="5" borderId="0" xfId="0" applyFont="1" applyFill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3" xfId="0" applyFont="1" applyBorder="1"/>
    <xf numFmtId="0" fontId="4" fillId="0" borderId="3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2" fillId="4" borderId="3" xfId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4" fillId="6" borderId="3" xfId="1" applyFont="1" applyFill="1" applyBorder="1" applyAlignment="1">
      <alignment horizontal="center" vertical="center" wrapText="1"/>
    </xf>
    <xf numFmtId="1" fontId="4" fillId="6" borderId="3" xfId="2" applyNumberFormat="1" applyFont="1" applyFill="1" applyBorder="1" applyAlignment="1">
      <alignment horizontal="center" vertical="center" shrinkToFit="1"/>
    </xf>
    <xf numFmtId="0" fontId="13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5" fillId="6" borderId="6" xfId="0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left" vertical="top" wrapText="1"/>
    </xf>
    <xf numFmtId="0" fontId="2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6" borderId="4" xfId="2" applyFont="1" applyFill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6" borderId="3" xfId="2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vertical="center"/>
    </xf>
    <xf numFmtId="0" fontId="18" fillId="9" borderId="3" xfId="2" applyFont="1" applyFill="1" applyBorder="1" applyAlignment="1">
      <alignment horizontal="center" vertical="center" wrapText="1"/>
    </xf>
    <xf numFmtId="1" fontId="18" fillId="9" borderId="3" xfId="2" applyNumberFormat="1" applyFont="1" applyFill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left" vertical="center" wrapText="1" readingOrder="1"/>
    </xf>
    <xf numFmtId="0" fontId="2" fillId="5" borderId="3" xfId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textRotation="90"/>
    </xf>
    <xf numFmtId="0" fontId="3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2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13" fillId="8" borderId="3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1" fontId="13" fillId="6" borderId="3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1" fontId="5" fillId="5" borderId="0" xfId="0" applyNumberFormat="1" applyFont="1" applyFill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9" borderId="3" xfId="2" applyFont="1" applyFill="1" applyBorder="1" applyAlignment="1">
      <alignment horizontal="center" vertical="center" wrapText="1"/>
    </xf>
    <xf numFmtId="1" fontId="4" fillId="9" borderId="3" xfId="2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" fontId="4" fillId="2" borderId="3" xfId="2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3" fillId="0" borderId="1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5" fillId="0" borderId="6" xfId="0" applyFont="1" applyBorder="1" applyAlignment="1">
      <alignment horizontal="center" vertical="center" textRotation="90"/>
    </xf>
    <xf numFmtId="0" fontId="48" fillId="0" borderId="4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6" xfId="1" applyFont="1" applyBorder="1" applyAlignment="1">
      <alignment horizontal="center" vertical="center" textRotation="90" wrapText="1"/>
    </xf>
    <xf numFmtId="0" fontId="48" fillId="0" borderId="4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6" xfId="1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8" fillId="2" borderId="23" xfId="1" applyFont="1" applyFill="1" applyBorder="1" applyAlignment="1">
      <alignment horizontal="center" vertical="center" wrapText="1"/>
    </xf>
    <xf numFmtId="0" fontId="48" fillId="2" borderId="24" xfId="1" applyFont="1" applyFill="1" applyBorder="1" applyAlignment="1">
      <alignment horizontal="center" vertical="center" wrapText="1"/>
    </xf>
    <xf numFmtId="0" fontId="48" fillId="2" borderId="25" xfId="1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8" fillId="2" borderId="4" xfId="1" applyFont="1" applyFill="1" applyBorder="1" applyAlignment="1">
      <alignment horizontal="center" vertical="center" wrapText="1"/>
    </xf>
    <xf numFmtId="0" fontId="48" fillId="2" borderId="5" xfId="1" applyFont="1" applyFill="1" applyBorder="1" applyAlignment="1">
      <alignment horizontal="center" vertical="center" wrapText="1"/>
    </xf>
    <xf numFmtId="0" fontId="48" fillId="2" borderId="3" xfId="1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1"/>
  <sheetViews>
    <sheetView view="pageBreakPreview" zoomScale="50" zoomScaleNormal="55" zoomScaleSheetLayoutView="50" workbookViewId="0">
      <selection activeCell="BD14" sqref="BD14"/>
    </sheetView>
  </sheetViews>
  <sheetFormatPr defaultColWidth="9" defaultRowHeight="15"/>
  <cols>
    <col min="1" max="1" width="5.28515625" customWidth="1"/>
    <col min="2" max="2" width="7.28515625" customWidth="1"/>
    <col min="3" max="3" width="5.28515625" customWidth="1"/>
    <col min="4" max="4" width="4.85546875" customWidth="1"/>
    <col min="5" max="5" width="4.7109375" customWidth="1"/>
    <col min="6" max="8" width="4.28515625" customWidth="1"/>
    <col min="9" max="9" width="4" customWidth="1"/>
    <col min="10" max="10" width="4.85546875" customWidth="1"/>
    <col min="11" max="12" width="4.7109375" customWidth="1"/>
    <col min="13" max="13" width="4.28515625" customWidth="1"/>
    <col min="14" max="14" width="6.28515625" customWidth="1"/>
    <col min="15" max="15" width="4.85546875" customWidth="1"/>
    <col min="16" max="16" width="6.7109375" customWidth="1"/>
    <col min="17" max="17" width="5" customWidth="1"/>
    <col min="18" max="18" width="5.7109375" customWidth="1"/>
    <col min="19" max="19" width="5.42578125" customWidth="1"/>
    <col min="20" max="20" width="4" customWidth="1"/>
    <col min="21" max="21" width="5" customWidth="1"/>
    <col min="22" max="22" width="5.28515625" customWidth="1"/>
    <col min="23" max="23" width="5" customWidth="1"/>
    <col min="24" max="24" width="4.28515625" customWidth="1"/>
    <col min="25" max="25" width="4" customWidth="1"/>
    <col min="26" max="26" width="4.42578125" customWidth="1"/>
    <col min="27" max="27" width="4.28515625" customWidth="1"/>
    <col min="28" max="28" width="4.42578125" customWidth="1"/>
    <col min="29" max="29" width="4.28515625" customWidth="1"/>
    <col min="30" max="30" width="3.85546875" customWidth="1"/>
    <col min="31" max="31" width="4" customWidth="1"/>
    <col min="32" max="32" width="3.85546875" customWidth="1"/>
    <col min="33" max="33" width="4.28515625" customWidth="1"/>
    <col min="34" max="34" width="4.85546875" customWidth="1"/>
    <col min="35" max="35" width="6.140625" customWidth="1"/>
    <col min="36" max="36" width="4.28515625" customWidth="1"/>
    <col min="37" max="37" width="5.28515625" customWidth="1"/>
    <col min="38" max="38" width="4.42578125" customWidth="1"/>
    <col min="39" max="39" width="4.28515625" customWidth="1"/>
    <col min="40" max="40" width="4" customWidth="1"/>
    <col min="41" max="41" width="4.42578125" customWidth="1"/>
    <col min="42" max="42" width="4.85546875" customWidth="1"/>
    <col min="43" max="43" width="6.140625" customWidth="1"/>
    <col min="44" max="44" width="6.7109375" customWidth="1"/>
    <col min="45" max="45" width="5.85546875" customWidth="1"/>
    <col min="46" max="46" width="4.28515625" customWidth="1"/>
    <col min="47" max="47" width="4" customWidth="1"/>
    <col min="48" max="48" width="4.7109375" customWidth="1"/>
    <col min="49" max="49" width="4.28515625" customWidth="1"/>
    <col min="50" max="50" width="4.42578125" customWidth="1"/>
    <col min="51" max="51" width="5.42578125" customWidth="1"/>
    <col min="52" max="52" width="4" customWidth="1"/>
    <col min="53" max="53" width="4.28515625" customWidth="1"/>
    <col min="54" max="54" width="0.5703125" customWidth="1"/>
    <col min="55" max="55" width="7.28515625" customWidth="1"/>
    <col min="56" max="56" width="6.7109375" customWidth="1"/>
    <col min="57" max="57" width="4.85546875" customWidth="1"/>
    <col min="58" max="58" width="7.28515625" customWidth="1"/>
    <col min="59" max="59" width="5.28515625" customWidth="1"/>
    <col min="60" max="60" width="6.28515625" customWidth="1"/>
  </cols>
  <sheetData>
    <row r="1" spans="1:256">
      <c r="BE1" s="114"/>
    </row>
    <row r="2" spans="1:256" ht="26.25"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</row>
    <row r="3" spans="1:256" ht="26.25">
      <c r="B3" s="170" t="s">
        <v>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</row>
    <row r="4" spans="1:256" s="97" customFormat="1" ht="24" customHeight="1">
      <c r="A4" s="172" t="s">
        <v>110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</row>
    <row r="5" spans="1:256" ht="18">
      <c r="B5" s="98"/>
      <c r="C5" s="98"/>
      <c r="D5" s="98"/>
      <c r="E5" s="98"/>
      <c r="F5" s="98"/>
      <c r="G5" s="98"/>
      <c r="H5" s="98"/>
      <c r="I5" s="98"/>
      <c r="AG5" s="109"/>
      <c r="AH5" s="102"/>
      <c r="AK5" s="98"/>
      <c r="AL5" s="98"/>
      <c r="AM5" s="98"/>
      <c r="AN5" s="110"/>
      <c r="AO5" s="111"/>
      <c r="AS5" s="112"/>
      <c r="AT5" s="112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</row>
    <row r="6" spans="1:256" ht="75.75" customHeight="1">
      <c r="A6" s="173" t="s">
        <v>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15" t="s">
        <v>3</v>
      </c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</row>
    <row r="7" spans="1:256" ht="10.5" customHeigh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115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</row>
    <row r="8" spans="1:256" ht="19.5" customHeigh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115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</row>
    <row r="9" spans="1:256" ht="63.75" customHeight="1">
      <c r="A9" s="100"/>
      <c r="B9" s="100"/>
      <c r="C9" s="174" t="s">
        <v>4</v>
      </c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07"/>
      <c r="T9" s="107"/>
      <c r="U9" s="107"/>
      <c r="V9" s="107"/>
      <c r="W9" s="100"/>
      <c r="X9" s="166" t="s">
        <v>5</v>
      </c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</row>
    <row r="10" spans="1:256" ht="111" customHeight="1">
      <c r="A10" s="100"/>
      <c r="B10" s="100"/>
      <c r="C10" s="166" t="s">
        <v>6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08"/>
      <c r="T10" s="107"/>
      <c r="U10" s="107"/>
      <c r="V10" s="107"/>
      <c r="W10" s="100"/>
      <c r="X10" s="167" t="s">
        <v>7</v>
      </c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</row>
    <row r="11" spans="1:256" ht="27.75" customHeight="1">
      <c r="A11" s="100"/>
      <c r="B11" s="100"/>
      <c r="C11" s="168" t="s">
        <v>8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07"/>
      <c r="T11" s="107"/>
      <c r="U11" s="107"/>
      <c r="V11" s="107"/>
      <c r="W11" s="100"/>
      <c r="X11" s="168" t="s">
        <v>8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</row>
    <row r="12" spans="1:256" ht="20.25">
      <c r="B12" s="98"/>
      <c r="C12" s="169" t="s">
        <v>9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AG12" s="109"/>
      <c r="AH12" s="102"/>
      <c r="AK12" s="98"/>
      <c r="AL12" s="98"/>
      <c r="AM12" s="98"/>
      <c r="AN12" s="110"/>
      <c r="AO12" s="111"/>
      <c r="AS12" s="112"/>
      <c r="AT12" s="112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</row>
    <row r="13" spans="1:256" ht="15.7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104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104"/>
      <c r="BB13" s="104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</row>
    <row r="14" spans="1:256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17"/>
      <c r="BJ14" s="102"/>
      <c r="BK14" s="102"/>
      <c r="BL14" s="102"/>
      <c r="BM14" s="102"/>
      <c r="BN14" s="102"/>
      <c r="BO14" s="102"/>
    </row>
    <row r="15" spans="1:256" ht="34.5" customHeight="1">
      <c r="A15" s="76"/>
      <c r="B15" s="76"/>
      <c r="C15" s="76"/>
      <c r="D15" s="76"/>
      <c r="E15" s="123" t="s">
        <v>108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75" t="s">
        <v>109</v>
      </c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8"/>
      <c r="AQ15" s="128"/>
      <c r="AR15" s="128"/>
      <c r="AS15" s="122"/>
      <c r="AT15" s="122"/>
      <c r="AU15" s="122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76"/>
      <c r="BJ15" s="76"/>
      <c r="BK15" s="76"/>
      <c r="BL15" s="76"/>
      <c r="BM15" s="76"/>
      <c r="BN15" s="76"/>
      <c r="BO15" s="76"/>
    </row>
    <row r="16" spans="1:256" ht="34.5" customHeight="1">
      <c r="A16" s="76"/>
      <c r="B16" s="76"/>
      <c r="C16" s="76"/>
      <c r="D16" s="76"/>
      <c r="E16" s="105" t="s">
        <v>66</v>
      </c>
      <c r="F16" s="105"/>
      <c r="G16" s="105"/>
      <c r="H16" s="105"/>
      <c r="I16" s="105"/>
      <c r="J16" s="105"/>
      <c r="K16" s="105"/>
      <c r="L16" s="105"/>
      <c r="M16" s="105"/>
      <c r="N16" s="75" t="s">
        <v>143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</row>
    <row r="17" spans="1:256" ht="34.5" customHeight="1">
      <c r="A17" s="76"/>
      <c r="B17" s="76"/>
      <c r="C17" s="76"/>
      <c r="D17" s="76"/>
      <c r="E17" s="122" t="s">
        <v>63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7"/>
      <c r="AG17" s="17"/>
      <c r="AH17" s="17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104"/>
      <c r="AX17" s="104"/>
      <c r="AY17" s="76"/>
      <c r="AZ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</row>
    <row r="18" spans="1:256" ht="34.5" customHeight="1">
      <c r="A18" s="76"/>
      <c r="B18" s="76"/>
      <c r="C18" s="76"/>
      <c r="D18" s="76"/>
      <c r="E18" s="122" t="s">
        <v>64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7"/>
      <c r="AG18" s="17"/>
      <c r="AH18" s="17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104"/>
      <c r="AX18" s="104"/>
      <c r="AY18" s="76"/>
      <c r="AZ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pans="1:256" ht="34.5" customHeight="1">
      <c r="A19" s="76"/>
      <c r="B19" s="76"/>
      <c r="C19" s="76"/>
      <c r="D19" s="76"/>
      <c r="E19" s="122" t="s">
        <v>65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7"/>
      <c r="AG19" s="17"/>
      <c r="AH19" s="17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104"/>
      <c r="AX19" s="104"/>
      <c r="AY19" s="76"/>
      <c r="AZ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pans="1:256" ht="34.5" customHeight="1">
      <c r="A20" s="76"/>
      <c r="B20" s="76"/>
      <c r="C20" s="76"/>
      <c r="D20" s="76"/>
      <c r="E20" s="76"/>
      <c r="F20" s="76"/>
      <c r="G20" s="76"/>
      <c r="H20" s="76"/>
      <c r="I20" s="106"/>
      <c r="J20" s="106"/>
      <c r="K20" s="106"/>
      <c r="L20" s="106"/>
      <c r="M20" s="106"/>
      <c r="N20" s="106"/>
      <c r="O20" s="106"/>
      <c r="P20" s="106"/>
      <c r="Q20" s="17"/>
      <c r="R20" s="17"/>
      <c r="S20" s="17"/>
      <c r="T20" s="17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7"/>
      <c r="AJ20" s="17"/>
      <c r="AK20" s="17"/>
      <c r="AL20" s="17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104"/>
      <c r="BB20" s="104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pans="1:256" ht="34.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104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104"/>
      <c r="BB21" s="104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pans="1:256" ht="34.5" customHeight="1">
      <c r="A22" s="102"/>
      <c r="B22" s="102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18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</row>
    <row r="23" spans="1:256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18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</row>
    <row r="24" spans="1:256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18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</row>
    <row r="25" spans="1:256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18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</row>
    <row r="26" spans="1:256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18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</row>
    <row r="27" spans="1:256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18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</row>
    <row r="28" spans="1:256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18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</row>
    <row r="29" spans="1:256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18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</row>
    <row r="30" spans="1:256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</row>
    <row r="31" spans="1:256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</row>
    <row r="32" spans="1:256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</row>
    <row r="33" spans="1:6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</row>
    <row r="34" spans="1:6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</row>
    <row r="35" spans="1:6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</row>
    <row r="36" spans="1:6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</row>
    <row r="37" spans="1:6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</row>
    <row r="38" spans="1:61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</row>
    <row r="39" spans="1:6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</row>
    <row r="40" spans="1:6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</row>
    <row r="41" spans="1:6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</row>
    <row r="42" spans="1:6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</row>
    <row r="43" spans="1:6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</row>
    <row r="44" spans="1:6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</row>
    <row r="45" spans="1:6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</row>
    <row r="46" spans="1:6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</row>
    <row r="47" spans="1:6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</row>
    <row r="48" spans="1:6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</row>
    <row r="49" spans="1:6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</row>
    <row r="50" spans="1:61">
      <c r="BI50" s="102"/>
    </row>
    <row r="51" spans="1:61">
      <c r="BI51" s="102"/>
    </row>
    <row r="52" spans="1:61">
      <c r="BI52" s="102"/>
    </row>
    <row r="53" spans="1:61">
      <c r="BI53" s="102"/>
    </row>
    <row r="54" spans="1:61">
      <c r="BI54" s="102"/>
    </row>
    <row r="55" spans="1:61">
      <c r="BI55" s="102"/>
    </row>
    <row r="56" spans="1:61">
      <c r="BI56" s="102"/>
    </row>
    <row r="57" spans="1:61">
      <c r="BI57" s="102"/>
    </row>
    <row r="58" spans="1:61">
      <c r="BI58" s="102"/>
    </row>
    <row r="59" spans="1:61">
      <c r="BI59" s="102"/>
    </row>
    <row r="60" spans="1:61">
      <c r="BI60" s="102"/>
    </row>
    <row r="61" spans="1:61">
      <c r="BI61" s="102"/>
    </row>
  </sheetData>
  <mergeCells count="11">
    <mergeCell ref="B2:BH2"/>
    <mergeCell ref="B3:BH3"/>
    <mergeCell ref="A4:BH4"/>
    <mergeCell ref="A6:BH6"/>
    <mergeCell ref="C9:R9"/>
    <mergeCell ref="X9:AS9"/>
    <mergeCell ref="C10:R10"/>
    <mergeCell ref="X10:AS10"/>
    <mergeCell ref="C11:R11"/>
    <mergeCell ref="X11:AS11"/>
    <mergeCell ref="C12:Y12"/>
  </mergeCells>
  <pageMargins left="0.70866141732283505" right="0.70866141732283505" top="0.74803149606299202" bottom="0.74803149606299202" header="0.31496062992126" footer="0.31496062992126"/>
  <pageSetup paperSize="9" scale="44" fitToWidth="0" orientation="landscape" r:id="rId1"/>
  <colBreaks count="1" manualBreakCount="1"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R75"/>
  <sheetViews>
    <sheetView tabSelected="1" view="pageBreakPreview" topLeftCell="B44" zoomScale="80" zoomScaleNormal="40" zoomScaleSheetLayoutView="80" zoomScalePageLayoutView="50" workbookViewId="0">
      <selection activeCell="R27" sqref="C27:R50"/>
    </sheetView>
  </sheetViews>
  <sheetFormatPr defaultColWidth="8.85546875" defaultRowHeight="53.45" customHeight="1"/>
  <cols>
    <col min="1" max="1" width="9.28515625" style="12" hidden="1" customWidth="1"/>
    <col min="2" max="2" width="9.28515625" style="12" customWidth="1"/>
    <col min="3" max="3" width="7.85546875" style="12" customWidth="1"/>
    <col min="4" max="4" width="64.85546875" style="13" customWidth="1"/>
    <col min="5" max="6" width="11.28515625" style="14" customWidth="1"/>
    <col min="7" max="7" width="11.42578125" style="14" customWidth="1"/>
    <col min="8" max="8" width="8.7109375" style="15" customWidth="1"/>
    <col min="9" max="9" width="7.42578125" style="15" customWidth="1"/>
    <col min="10" max="10" width="7.42578125" style="16" customWidth="1"/>
    <col min="11" max="11" width="10.5703125" style="14" customWidth="1"/>
    <col min="12" max="12" width="9.28515625" style="14" customWidth="1"/>
    <col min="13" max="13" width="10.140625" style="14" customWidth="1"/>
    <col min="14" max="14" width="8.7109375" style="14" customWidth="1"/>
    <col min="15" max="15" width="10.28515625" style="14" customWidth="1"/>
    <col min="16" max="16" width="10.140625" style="14" customWidth="1"/>
    <col min="17" max="17" width="9.5703125" style="14" customWidth="1"/>
    <col min="18" max="18" width="9.85546875" style="14" customWidth="1"/>
    <col min="19" max="19" width="9.140625" style="14" customWidth="1"/>
    <col min="20" max="20" width="10.7109375" style="14" customWidth="1"/>
    <col min="21" max="55" width="8.85546875" style="14"/>
    <col min="56" max="58" width="9.140625" style="14" customWidth="1"/>
    <col min="59" max="16384" width="8.85546875" style="14"/>
  </cols>
  <sheetData>
    <row r="1" spans="1:44" ht="54" customHeight="1">
      <c r="D1" s="193" t="s">
        <v>144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67"/>
      <c r="T1" s="67"/>
      <c r="U1" s="67"/>
      <c r="V1" s="67"/>
      <c r="W1" s="67"/>
      <c r="X1" s="67"/>
      <c r="Y1" s="67"/>
      <c r="Z1" s="67"/>
      <c r="AA1" s="67"/>
      <c r="AB1" s="75" t="s">
        <v>10</v>
      </c>
      <c r="AC1" s="75"/>
      <c r="AD1" s="75"/>
      <c r="AE1" s="75"/>
      <c r="AF1" s="75"/>
      <c r="AG1" s="75"/>
      <c r="AH1" s="75"/>
      <c r="AI1" s="76"/>
    </row>
    <row r="2" spans="1:44" ht="18" customHeight="1">
      <c r="A2" s="208"/>
      <c r="B2" s="18"/>
      <c r="C2" s="231" t="s">
        <v>11</v>
      </c>
      <c r="D2" s="229" t="s">
        <v>12</v>
      </c>
      <c r="E2" s="223" t="s">
        <v>13</v>
      </c>
      <c r="F2" s="224"/>
      <c r="G2" s="225"/>
      <c r="H2" s="204"/>
      <c r="I2" s="222"/>
      <c r="J2" s="205"/>
      <c r="K2" s="219" t="s">
        <v>14</v>
      </c>
      <c r="L2" s="220"/>
      <c r="M2" s="220"/>
      <c r="N2" s="220"/>
      <c r="O2" s="220"/>
      <c r="P2" s="220"/>
      <c r="Q2" s="220"/>
      <c r="R2" s="221"/>
    </row>
    <row r="3" spans="1:44" ht="14.25" customHeight="1">
      <c r="A3" s="209"/>
      <c r="B3" s="19"/>
      <c r="C3" s="232"/>
      <c r="D3" s="230"/>
      <c r="E3" s="226"/>
      <c r="F3" s="227"/>
      <c r="G3" s="228"/>
      <c r="H3" s="206" t="s">
        <v>15</v>
      </c>
      <c r="I3" s="204"/>
      <c r="J3" s="205"/>
      <c r="K3" s="202" t="s">
        <v>16</v>
      </c>
      <c r="L3" s="203"/>
      <c r="M3" s="202" t="s">
        <v>17</v>
      </c>
      <c r="N3" s="203"/>
      <c r="O3" s="202" t="s">
        <v>18</v>
      </c>
      <c r="P3" s="203"/>
      <c r="Q3" s="202" t="s">
        <v>19</v>
      </c>
      <c r="R3" s="203"/>
    </row>
    <row r="4" spans="1:44" ht="66" customHeight="1">
      <c r="A4" s="209"/>
      <c r="B4" s="19"/>
      <c r="C4" s="232"/>
      <c r="D4" s="230"/>
      <c r="E4" s="165" t="s">
        <v>20</v>
      </c>
      <c r="F4" s="165" t="s">
        <v>21</v>
      </c>
      <c r="G4" s="165" t="s">
        <v>22</v>
      </c>
      <c r="H4" s="207"/>
      <c r="I4" s="131" t="s">
        <v>23</v>
      </c>
      <c r="J4" s="130" t="s">
        <v>24</v>
      </c>
      <c r="K4" s="52" t="s">
        <v>25</v>
      </c>
      <c r="L4" s="52" t="s">
        <v>26</v>
      </c>
      <c r="M4" s="52" t="s">
        <v>27</v>
      </c>
      <c r="N4" s="52" t="s">
        <v>28</v>
      </c>
      <c r="O4" s="52" t="s">
        <v>29</v>
      </c>
      <c r="P4" s="52" t="s">
        <v>30</v>
      </c>
      <c r="Q4" s="52" t="s">
        <v>31</v>
      </c>
      <c r="R4" s="52" t="s">
        <v>32</v>
      </c>
    </row>
    <row r="5" spans="1:44" ht="21" customHeight="1">
      <c r="A5" s="14"/>
      <c r="B5" s="20"/>
      <c r="C5" s="194" t="s">
        <v>33</v>
      </c>
      <c r="D5" s="195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</row>
    <row r="6" spans="1:44" ht="19.899999999999999" customHeight="1">
      <c r="A6" s="178" t="s">
        <v>34</v>
      </c>
      <c r="B6" s="210" t="s">
        <v>34</v>
      </c>
      <c r="C6" s="59">
        <v>1</v>
      </c>
      <c r="D6" s="21" t="s">
        <v>35</v>
      </c>
      <c r="E6" s="22"/>
      <c r="F6" s="23">
        <v>4</v>
      </c>
      <c r="G6" s="22"/>
      <c r="H6" s="24">
        <f>(E6+F6+G6)*30</f>
        <v>120</v>
      </c>
      <c r="I6" s="24">
        <v>48</v>
      </c>
      <c r="J6" s="58">
        <f>H6*60%</f>
        <v>72</v>
      </c>
      <c r="K6" s="52"/>
      <c r="L6" s="52"/>
      <c r="M6" s="59"/>
      <c r="N6" s="59"/>
      <c r="O6" s="59"/>
      <c r="P6" s="59"/>
      <c r="Q6" s="69"/>
      <c r="R6" s="70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</row>
    <row r="7" spans="1:44" ht="19.899999999999999" customHeight="1">
      <c r="A7" s="178"/>
      <c r="B7" s="211"/>
      <c r="C7" s="124">
        <v>2</v>
      </c>
      <c r="D7" s="21" t="s">
        <v>36</v>
      </c>
      <c r="E7" s="22"/>
      <c r="F7" s="25">
        <v>4</v>
      </c>
      <c r="G7" s="22"/>
      <c r="H7" s="24">
        <f t="shared" ref="H7:H11" si="0">(E7+F7+G7)*30</f>
        <v>120</v>
      </c>
      <c r="I7" s="24">
        <f t="shared" ref="I7:I11" si="1">H7*40%</f>
        <v>48</v>
      </c>
      <c r="J7" s="58">
        <f t="shared" ref="J7:J11" si="2">H7*60%</f>
        <v>72</v>
      </c>
      <c r="K7" s="52"/>
      <c r="L7" s="52"/>
      <c r="M7" s="59"/>
      <c r="N7" s="59"/>
      <c r="O7" s="59"/>
      <c r="P7" s="59"/>
      <c r="Q7" s="72"/>
      <c r="R7" s="68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</row>
    <row r="8" spans="1:44" ht="35.25" customHeight="1">
      <c r="A8" s="178"/>
      <c r="B8" s="211"/>
      <c r="C8" s="124">
        <v>3</v>
      </c>
      <c r="D8" s="26" t="s">
        <v>104</v>
      </c>
      <c r="E8" s="27"/>
      <c r="F8" s="25">
        <v>4</v>
      </c>
      <c r="G8" s="27"/>
      <c r="H8" s="24">
        <f t="shared" si="0"/>
        <v>120</v>
      </c>
      <c r="I8" s="24">
        <f t="shared" si="1"/>
        <v>48</v>
      </c>
      <c r="J8" s="58">
        <f t="shared" si="2"/>
        <v>72</v>
      </c>
      <c r="K8" s="52"/>
      <c r="L8" s="52"/>
      <c r="M8" s="59"/>
      <c r="N8" s="59"/>
      <c r="O8" s="59"/>
      <c r="P8" s="59"/>
      <c r="Q8" s="72"/>
      <c r="R8" s="68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</row>
    <row r="9" spans="1:44" ht="48.75" customHeight="1">
      <c r="A9" s="178"/>
      <c r="B9" s="211"/>
      <c r="C9" s="59">
        <v>4</v>
      </c>
      <c r="D9" s="26" t="s">
        <v>105</v>
      </c>
      <c r="E9" s="27"/>
      <c r="F9" s="25">
        <v>4</v>
      </c>
      <c r="G9" s="27"/>
      <c r="H9" s="24">
        <f t="shared" si="0"/>
        <v>120</v>
      </c>
      <c r="I9" s="24">
        <f t="shared" si="1"/>
        <v>48</v>
      </c>
      <c r="J9" s="58">
        <f t="shared" si="2"/>
        <v>72</v>
      </c>
      <c r="K9" s="52"/>
      <c r="L9" s="52"/>
      <c r="M9" s="52"/>
      <c r="N9" s="59"/>
      <c r="O9" s="59"/>
      <c r="P9" s="59"/>
      <c r="Q9" s="72"/>
      <c r="R9" s="68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</row>
    <row r="10" spans="1:44" ht="32.25" customHeight="1">
      <c r="A10" s="178"/>
      <c r="B10" s="211"/>
      <c r="C10" s="59">
        <v>5</v>
      </c>
      <c r="D10" s="26" t="s">
        <v>106</v>
      </c>
      <c r="E10" s="27"/>
      <c r="F10" s="25">
        <v>4</v>
      </c>
      <c r="G10" s="27"/>
      <c r="H10" s="24">
        <f t="shared" si="0"/>
        <v>120</v>
      </c>
      <c r="I10" s="24">
        <f t="shared" si="1"/>
        <v>48</v>
      </c>
      <c r="J10" s="58">
        <f t="shared" si="2"/>
        <v>72</v>
      </c>
      <c r="K10" s="52"/>
      <c r="L10" s="52"/>
      <c r="M10" s="59"/>
      <c r="N10" s="59"/>
      <c r="O10" s="59"/>
      <c r="P10" s="59"/>
      <c r="Q10" s="72"/>
      <c r="R10" s="6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</row>
    <row r="11" spans="1:44" ht="51.75" customHeight="1">
      <c r="A11" s="178"/>
      <c r="B11" s="211"/>
      <c r="C11" s="59">
        <v>6</v>
      </c>
      <c r="D11" s="28" t="s">
        <v>107</v>
      </c>
      <c r="E11" s="27"/>
      <c r="F11" s="25">
        <v>4</v>
      </c>
      <c r="G11" s="27"/>
      <c r="H11" s="24">
        <f t="shared" si="0"/>
        <v>120</v>
      </c>
      <c r="I11" s="24">
        <f t="shared" si="1"/>
        <v>48</v>
      </c>
      <c r="J11" s="58">
        <f t="shared" si="2"/>
        <v>72</v>
      </c>
      <c r="K11" s="52"/>
      <c r="L11" s="52"/>
      <c r="M11" s="59"/>
      <c r="N11" s="59"/>
      <c r="O11" s="59"/>
      <c r="P11" s="59"/>
      <c r="Q11" s="72"/>
      <c r="R11" s="68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</row>
    <row r="12" spans="1:44" s="3" customFormat="1" ht="18.75" customHeight="1">
      <c r="A12" s="178"/>
      <c r="B12" s="211"/>
      <c r="C12" s="29"/>
      <c r="D12" s="30" t="s">
        <v>37</v>
      </c>
      <c r="E12" s="31">
        <f>SUM(E6:E11)</f>
        <v>0</v>
      </c>
      <c r="F12" s="31">
        <f>SUM(F6:F11)</f>
        <v>24</v>
      </c>
      <c r="G12" s="31">
        <f>SUM(G6:G11)</f>
        <v>0</v>
      </c>
      <c r="H12" s="32">
        <f>SUM(H6:H11)</f>
        <v>720</v>
      </c>
      <c r="I12" s="32">
        <f t="shared" ref="I12:J12" si="3">SUM(I6:I11)</f>
        <v>288</v>
      </c>
      <c r="J12" s="32">
        <f t="shared" si="3"/>
        <v>432</v>
      </c>
      <c r="K12" s="43">
        <f>SUM(K6:K11)</f>
        <v>0</v>
      </c>
      <c r="L12" s="43">
        <f t="shared" ref="L12:R12" si="4">SUM(L6:L11)</f>
        <v>0</v>
      </c>
      <c r="M12" s="43">
        <f t="shared" si="4"/>
        <v>0</v>
      </c>
      <c r="N12" s="43">
        <f t="shared" si="4"/>
        <v>0</v>
      </c>
      <c r="O12" s="43">
        <f t="shared" si="4"/>
        <v>0</v>
      </c>
      <c r="P12" s="43">
        <f t="shared" si="4"/>
        <v>0</v>
      </c>
      <c r="Q12" s="43">
        <f t="shared" si="4"/>
        <v>0</v>
      </c>
      <c r="R12" s="43">
        <f t="shared" si="4"/>
        <v>0</v>
      </c>
    </row>
    <row r="13" spans="1:44" ht="17.25" customHeight="1">
      <c r="A13" s="178"/>
      <c r="B13" s="211"/>
      <c r="C13" s="33"/>
      <c r="D13" s="34" t="s">
        <v>38</v>
      </c>
      <c r="E13" s="35"/>
      <c r="F13" s="25">
        <v>8</v>
      </c>
      <c r="G13" s="35"/>
      <c r="H13" s="36">
        <v>240</v>
      </c>
      <c r="I13" s="36"/>
      <c r="J13" s="60"/>
      <c r="K13" s="61"/>
      <c r="L13" s="61"/>
      <c r="M13" s="61"/>
      <c r="N13" s="61"/>
      <c r="O13" s="61"/>
      <c r="P13" s="61"/>
      <c r="Q13" s="64"/>
      <c r="R13" s="64"/>
    </row>
    <row r="14" spans="1:44" s="4" customFormat="1" ht="21" customHeight="1">
      <c r="A14" s="178"/>
      <c r="B14" s="211"/>
      <c r="C14" s="196" t="s">
        <v>39</v>
      </c>
      <c r="D14" s="195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</row>
    <row r="15" spans="1:44" ht="36" customHeight="1">
      <c r="A15" s="178"/>
      <c r="B15" s="211"/>
      <c r="C15" s="33">
        <v>1</v>
      </c>
      <c r="D15" s="125" t="s">
        <v>115</v>
      </c>
      <c r="E15" s="23"/>
      <c r="F15" s="23">
        <v>4</v>
      </c>
      <c r="G15" s="37"/>
      <c r="H15" s="24">
        <f t="shared" ref="H15" si="5">(E15+F15+G15)*30</f>
        <v>120</v>
      </c>
      <c r="I15" s="24">
        <f>H15*40%</f>
        <v>48</v>
      </c>
      <c r="J15" s="24">
        <f>H15*60%</f>
        <v>72</v>
      </c>
      <c r="K15" s="135"/>
      <c r="L15" s="136"/>
      <c r="M15" s="135"/>
      <c r="N15" s="135"/>
      <c r="O15" s="135"/>
      <c r="P15" s="135"/>
      <c r="Q15" s="135"/>
      <c r="R15" s="135"/>
    </row>
    <row r="16" spans="1:44" ht="41.25" customHeight="1">
      <c r="A16" s="178"/>
      <c r="B16" s="211"/>
      <c r="C16" s="33">
        <v>2</v>
      </c>
      <c r="D16" s="126" t="s">
        <v>114</v>
      </c>
      <c r="E16" s="23"/>
      <c r="F16" s="23">
        <v>4</v>
      </c>
      <c r="G16" s="37"/>
      <c r="H16" s="24">
        <f t="shared" ref="H16:H21" si="6">(E16+F16+G16)*30</f>
        <v>120</v>
      </c>
      <c r="I16" s="24">
        <f>H16*40%</f>
        <v>48</v>
      </c>
      <c r="J16" s="24">
        <f>H16*60%</f>
        <v>72</v>
      </c>
      <c r="K16" s="135"/>
      <c r="L16" s="136"/>
      <c r="M16" s="135"/>
      <c r="N16" s="135"/>
      <c r="O16" s="135"/>
      <c r="P16" s="135"/>
      <c r="Q16" s="135"/>
      <c r="R16" s="135"/>
    </row>
    <row r="17" spans="1:19" ht="38.25" customHeight="1">
      <c r="A17" s="178"/>
      <c r="B17" s="211"/>
      <c r="C17" s="134">
        <v>3</v>
      </c>
      <c r="D17" s="150" t="s">
        <v>97</v>
      </c>
      <c r="E17" s="23"/>
      <c r="F17" s="23">
        <v>4</v>
      </c>
      <c r="G17" s="37"/>
      <c r="H17" s="24">
        <f t="shared" si="6"/>
        <v>120</v>
      </c>
      <c r="I17" s="24">
        <f t="shared" ref="I17:I21" si="7">H17*40%</f>
        <v>48</v>
      </c>
      <c r="J17" s="24">
        <f t="shared" ref="J17:J21" si="8">H17*60%</f>
        <v>72</v>
      </c>
      <c r="K17" s="135"/>
      <c r="L17" s="136"/>
      <c r="M17" s="135"/>
      <c r="N17" s="135"/>
      <c r="O17" s="135"/>
      <c r="P17" s="135"/>
      <c r="Q17" s="135"/>
      <c r="R17" s="135"/>
    </row>
    <row r="18" spans="1:19" ht="36" customHeight="1">
      <c r="A18" s="178"/>
      <c r="B18" s="211"/>
      <c r="C18" s="134">
        <v>4</v>
      </c>
      <c r="D18" s="151" t="s">
        <v>78</v>
      </c>
      <c r="E18" s="23"/>
      <c r="F18" s="23">
        <v>8</v>
      </c>
      <c r="G18" s="37"/>
      <c r="H18" s="24">
        <f t="shared" si="6"/>
        <v>240</v>
      </c>
      <c r="I18" s="24">
        <f t="shared" si="7"/>
        <v>96</v>
      </c>
      <c r="J18" s="24">
        <f t="shared" si="8"/>
        <v>144</v>
      </c>
      <c r="K18" s="135"/>
      <c r="L18" s="136"/>
      <c r="M18" s="135"/>
      <c r="N18" s="135"/>
      <c r="O18" s="135"/>
      <c r="P18" s="135"/>
      <c r="Q18" s="135"/>
      <c r="R18" s="135"/>
    </row>
    <row r="19" spans="1:19" ht="28.5" customHeight="1">
      <c r="A19" s="178"/>
      <c r="B19" s="211"/>
      <c r="C19" s="134">
        <v>5</v>
      </c>
      <c r="D19" s="151" t="s">
        <v>79</v>
      </c>
      <c r="E19" s="23"/>
      <c r="F19" s="23">
        <v>4</v>
      </c>
      <c r="G19" s="37"/>
      <c r="H19" s="24">
        <f t="shared" si="6"/>
        <v>120</v>
      </c>
      <c r="I19" s="24">
        <f t="shared" si="7"/>
        <v>48</v>
      </c>
      <c r="J19" s="24">
        <f t="shared" si="8"/>
        <v>72</v>
      </c>
      <c r="K19" s="135"/>
      <c r="L19" s="136"/>
      <c r="M19" s="135"/>
      <c r="N19" s="135"/>
      <c r="O19" s="135"/>
      <c r="P19" s="135"/>
      <c r="Q19" s="135"/>
      <c r="R19" s="135"/>
    </row>
    <row r="20" spans="1:19" ht="45" customHeight="1">
      <c r="A20" s="178"/>
      <c r="B20" s="211"/>
      <c r="C20" s="134">
        <v>6</v>
      </c>
      <c r="D20" s="151" t="s">
        <v>80</v>
      </c>
      <c r="E20" s="23"/>
      <c r="F20" s="23">
        <v>8</v>
      </c>
      <c r="G20" s="37"/>
      <c r="H20" s="24">
        <f t="shared" si="6"/>
        <v>240</v>
      </c>
      <c r="I20" s="24">
        <f t="shared" si="7"/>
        <v>96</v>
      </c>
      <c r="J20" s="24">
        <f t="shared" si="8"/>
        <v>144</v>
      </c>
      <c r="K20" s="135"/>
      <c r="L20" s="136"/>
      <c r="M20" s="135"/>
      <c r="N20" s="135"/>
      <c r="O20" s="135"/>
      <c r="P20" s="135"/>
      <c r="Q20" s="135"/>
      <c r="R20" s="135"/>
    </row>
    <row r="21" spans="1:19" ht="38.25" customHeight="1">
      <c r="A21" s="178"/>
      <c r="B21" s="211"/>
      <c r="C21" s="134">
        <v>7</v>
      </c>
      <c r="D21" s="152" t="s">
        <v>92</v>
      </c>
      <c r="E21" s="23"/>
      <c r="F21" s="23">
        <v>4</v>
      </c>
      <c r="G21" s="37"/>
      <c r="H21" s="24">
        <f t="shared" si="6"/>
        <v>120</v>
      </c>
      <c r="I21" s="24">
        <f t="shared" si="7"/>
        <v>48</v>
      </c>
      <c r="J21" s="24">
        <f t="shared" si="8"/>
        <v>72</v>
      </c>
      <c r="K21" s="135"/>
      <c r="L21" s="136"/>
      <c r="M21" s="135"/>
      <c r="N21" s="135"/>
      <c r="O21" s="135"/>
      <c r="P21" s="135"/>
      <c r="Q21" s="135"/>
      <c r="R21" s="135"/>
    </row>
    <row r="22" spans="1:19" s="5" customFormat="1" ht="15.75" customHeight="1">
      <c r="A22" s="178"/>
      <c r="B22" s="211"/>
      <c r="C22" s="29"/>
      <c r="D22" s="30" t="s">
        <v>40</v>
      </c>
      <c r="E22" s="31">
        <f>SUM(E15:E21)</f>
        <v>0</v>
      </c>
      <c r="F22" s="31">
        <f>SUM(F15:F21)</f>
        <v>36</v>
      </c>
      <c r="G22" s="31">
        <f>SUM(G15:G21)</f>
        <v>0</v>
      </c>
      <c r="H22" s="32">
        <f>SUM(H15:H21)</f>
        <v>1080</v>
      </c>
      <c r="I22" s="32">
        <f t="shared" ref="I22:R22" si="9">SUM(I15:I21)</f>
        <v>432</v>
      </c>
      <c r="J22" s="32">
        <f t="shared" si="9"/>
        <v>648</v>
      </c>
      <c r="K22" s="32">
        <f t="shared" si="9"/>
        <v>0</v>
      </c>
      <c r="L22" s="32">
        <f t="shared" si="9"/>
        <v>0</v>
      </c>
      <c r="M22" s="32">
        <f t="shared" si="9"/>
        <v>0</v>
      </c>
      <c r="N22" s="32">
        <f t="shared" si="9"/>
        <v>0</v>
      </c>
      <c r="O22" s="32">
        <f t="shared" si="9"/>
        <v>0</v>
      </c>
      <c r="P22" s="32">
        <f t="shared" si="9"/>
        <v>0</v>
      </c>
      <c r="Q22" s="32">
        <f t="shared" si="9"/>
        <v>0</v>
      </c>
      <c r="R22" s="32">
        <f t="shared" si="9"/>
        <v>0</v>
      </c>
    </row>
    <row r="23" spans="1:19" s="6" customFormat="1" ht="25.5" customHeight="1">
      <c r="A23" s="178"/>
      <c r="B23" s="211"/>
      <c r="C23" s="197" t="s">
        <v>41</v>
      </c>
      <c r="D23" s="195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</row>
    <row r="24" spans="1:19" ht="45.75" customHeight="1">
      <c r="A24" s="178"/>
      <c r="B24" s="211"/>
      <c r="C24" s="163">
        <v>1</v>
      </c>
      <c r="D24" s="151" t="s">
        <v>81</v>
      </c>
      <c r="E24" s="23">
        <v>8</v>
      </c>
      <c r="F24" s="23"/>
      <c r="G24" s="23"/>
      <c r="H24" s="24">
        <f>(E24+F24+G24)*30</f>
        <v>240</v>
      </c>
      <c r="I24" s="2">
        <f t="shared" ref="I24:I25" si="10">H24*40%</f>
        <v>96</v>
      </c>
      <c r="J24" s="2">
        <f t="shared" ref="J24:J25" si="11">H24*60%</f>
        <v>144</v>
      </c>
      <c r="K24" s="139"/>
      <c r="L24" s="139"/>
      <c r="M24" s="139">
        <v>4</v>
      </c>
      <c r="N24" s="139">
        <v>4</v>
      </c>
      <c r="O24" s="139"/>
      <c r="P24" s="139"/>
      <c r="Q24" s="140"/>
      <c r="R24" s="140"/>
    </row>
    <row r="25" spans="1:19" ht="51.6" customHeight="1">
      <c r="A25" s="178"/>
      <c r="B25" s="211"/>
      <c r="C25" s="163">
        <v>2</v>
      </c>
      <c r="D25" s="151" t="s">
        <v>82</v>
      </c>
      <c r="E25" s="39">
        <v>8</v>
      </c>
      <c r="F25" s="23"/>
      <c r="G25" s="23"/>
      <c r="H25" s="24">
        <f t="shared" ref="H25" si="12">(E25+F25+G25)*30</f>
        <v>240</v>
      </c>
      <c r="I25" s="2">
        <f t="shared" si="10"/>
        <v>96</v>
      </c>
      <c r="J25" s="2">
        <f t="shared" si="11"/>
        <v>144</v>
      </c>
      <c r="K25" s="139"/>
      <c r="L25" s="139"/>
      <c r="M25" s="139">
        <v>4</v>
      </c>
      <c r="N25" s="139">
        <v>4</v>
      </c>
      <c r="O25" s="139"/>
      <c r="P25" s="139"/>
      <c r="Q25" s="140"/>
      <c r="R25" s="140"/>
    </row>
    <row r="26" spans="1:19" ht="45.75" customHeight="1">
      <c r="A26" s="178"/>
      <c r="B26" s="211"/>
      <c r="C26" s="163">
        <v>3</v>
      </c>
      <c r="D26" s="151" t="s">
        <v>83</v>
      </c>
      <c r="E26" s="23">
        <v>4</v>
      </c>
      <c r="F26" s="23"/>
      <c r="G26" s="23"/>
      <c r="H26" s="24">
        <f t="shared" ref="H26" si="13">(E26+F26+G26)*30</f>
        <v>120</v>
      </c>
      <c r="I26" s="2">
        <f t="shared" ref="I26" si="14">H26*40%</f>
        <v>48</v>
      </c>
      <c r="J26" s="2">
        <f t="shared" ref="J26" si="15">H26*60%</f>
        <v>72</v>
      </c>
      <c r="K26" s="139"/>
      <c r="L26" s="139"/>
      <c r="M26" s="139"/>
      <c r="N26" s="139"/>
      <c r="O26" s="139">
        <v>4</v>
      </c>
      <c r="P26" s="139"/>
      <c r="Q26" s="140"/>
      <c r="R26" s="140"/>
    </row>
    <row r="27" spans="1:19" ht="30.75" customHeight="1">
      <c r="A27" s="178"/>
      <c r="B27" s="211"/>
      <c r="C27" s="163">
        <v>4</v>
      </c>
      <c r="D27" s="151" t="s">
        <v>84</v>
      </c>
      <c r="E27" s="23">
        <v>4</v>
      </c>
      <c r="F27" s="38"/>
      <c r="G27" s="38"/>
      <c r="H27" s="24">
        <f t="shared" ref="H27:H43" si="16">(E27+F27+G27)*30</f>
        <v>120</v>
      </c>
      <c r="I27" s="2">
        <f t="shared" ref="I27:I38" si="17">H27*40%</f>
        <v>48</v>
      </c>
      <c r="J27" s="2">
        <f t="shared" ref="J27:J38" si="18">H27*60%</f>
        <v>72</v>
      </c>
      <c r="K27" s="141"/>
      <c r="L27" s="141"/>
      <c r="M27" s="141"/>
      <c r="N27" s="142">
        <v>4</v>
      </c>
      <c r="O27" s="141"/>
      <c r="P27" s="141"/>
      <c r="Q27" s="141"/>
      <c r="R27" s="141"/>
    </row>
    <row r="28" spans="1:19" ht="31.5" customHeight="1">
      <c r="A28" s="178"/>
      <c r="B28" s="211"/>
      <c r="C28" s="163">
        <v>5</v>
      </c>
      <c r="D28" s="151" t="s">
        <v>85</v>
      </c>
      <c r="E28" s="23">
        <v>4</v>
      </c>
      <c r="F28" s="38"/>
      <c r="G28" s="38"/>
      <c r="H28" s="24">
        <f t="shared" si="16"/>
        <v>120</v>
      </c>
      <c r="I28" s="2">
        <f t="shared" si="17"/>
        <v>48</v>
      </c>
      <c r="J28" s="2">
        <f t="shared" si="18"/>
        <v>72</v>
      </c>
      <c r="K28" s="141"/>
      <c r="L28" s="142"/>
      <c r="M28" s="142"/>
      <c r="N28" s="141"/>
      <c r="O28" s="141">
        <v>4</v>
      </c>
      <c r="P28" s="141"/>
      <c r="Q28" s="141"/>
      <c r="R28" s="141"/>
    </row>
    <row r="29" spans="1:19" ht="32.1" customHeight="1">
      <c r="A29" s="178"/>
      <c r="B29" s="211"/>
      <c r="C29" s="163">
        <v>6</v>
      </c>
      <c r="D29" s="151" t="s">
        <v>86</v>
      </c>
      <c r="E29" s="23">
        <v>8</v>
      </c>
      <c r="F29" s="38"/>
      <c r="G29" s="38"/>
      <c r="H29" s="24">
        <f t="shared" si="16"/>
        <v>240</v>
      </c>
      <c r="I29" s="2">
        <f t="shared" si="17"/>
        <v>96</v>
      </c>
      <c r="J29" s="2">
        <f t="shared" si="18"/>
        <v>144</v>
      </c>
      <c r="K29" s="137"/>
      <c r="L29" s="137"/>
      <c r="M29" s="137"/>
      <c r="N29" s="138">
        <v>4</v>
      </c>
      <c r="O29" s="137">
        <v>4</v>
      </c>
      <c r="P29" s="137"/>
      <c r="Q29" s="137"/>
      <c r="R29" s="137"/>
    </row>
    <row r="30" spans="1:19" ht="34.15" customHeight="1">
      <c r="A30" s="178"/>
      <c r="B30" s="211"/>
      <c r="C30" s="163">
        <v>7</v>
      </c>
      <c r="D30" s="151" t="s">
        <v>87</v>
      </c>
      <c r="E30" s="23">
        <v>4</v>
      </c>
      <c r="F30" s="38"/>
      <c r="G30" s="38"/>
      <c r="H30" s="24">
        <f t="shared" si="16"/>
        <v>120</v>
      </c>
      <c r="I30" s="2">
        <f t="shared" si="17"/>
        <v>48</v>
      </c>
      <c r="J30" s="2">
        <f t="shared" si="18"/>
        <v>72</v>
      </c>
      <c r="K30" s="137"/>
      <c r="L30" s="137"/>
      <c r="M30" s="137"/>
      <c r="N30" s="137"/>
      <c r="O30" s="138"/>
      <c r="P30" s="137">
        <v>4</v>
      </c>
      <c r="Q30" s="137"/>
      <c r="R30" s="137"/>
    </row>
    <row r="31" spans="1:19" ht="30" customHeight="1">
      <c r="A31" s="178"/>
      <c r="B31" s="211"/>
      <c r="C31" s="163">
        <v>8</v>
      </c>
      <c r="D31" s="151" t="s">
        <v>88</v>
      </c>
      <c r="E31" s="23">
        <v>4</v>
      </c>
      <c r="F31" s="38"/>
      <c r="G31" s="38"/>
      <c r="H31" s="24">
        <f t="shared" si="16"/>
        <v>120</v>
      </c>
      <c r="I31" s="2">
        <f t="shared" si="17"/>
        <v>48</v>
      </c>
      <c r="J31" s="2">
        <f t="shared" si="18"/>
        <v>72</v>
      </c>
      <c r="K31" s="137"/>
      <c r="L31" s="137"/>
      <c r="M31" s="137"/>
      <c r="N31" s="137"/>
      <c r="O31" s="138"/>
      <c r="P31" s="137">
        <v>4</v>
      </c>
      <c r="Q31" s="137"/>
      <c r="R31" s="137"/>
    </row>
    <row r="32" spans="1:19" ht="30.75" customHeight="1">
      <c r="A32" s="178"/>
      <c r="B32" s="211"/>
      <c r="C32" s="163">
        <v>9</v>
      </c>
      <c r="D32" s="151" t="s">
        <v>89</v>
      </c>
      <c r="E32" s="23">
        <v>4</v>
      </c>
      <c r="F32" s="38"/>
      <c r="G32" s="38"/>
      <c r="H32" s="24">
        <f t="shared" si="16"/>
        <v>120</v>
      </c>
      <c r="I32" s="2">
        <f t="shared" si="17"/>
        <v>48</v>
      </c>
      <c r="J32" s="2">
        <f t="shared" si="18"/>
        <v>72</v>
      </c>
      <c r="K32" s="141"/>
      <c r="L32" s="141"/>
      <c r="M32" s="141"/>
      <c r="N32" s="141"/>
      <c r="O32" s="141"/>
      <c r="P32" s="142"/>
      <c r="Q32" s="141">
        <v>4</v>
      </c>
      <c r="R32" s="141"/>
      <c r="S32" s="74"/>
    </row>
    <row r="33" spans="1:18" ht="21" customHeight="1">
      <c r="A33" s="178"/>
      <c r="B33" s="211"/>
      <c r="C33" s="163">
        <v>10</v>
      </c>
      <c r="D33" s="151" t="s">
        <v>90</v>
      </c>
      <c r="E33" s="23">
        <v>5</v>
      </c>
      <c r="F33" s="38"/>
      <c r="G33" s="38"/>
      <c r="H33" s="24">
        <f t="shared" si="16"/>
        <v>150</v>
      </c>
      <c r="I33" s="2">
        <f t="shared" si="17"/>
        <v>60</v>
      </c>
      <c r="J33" s="2">
        <f t="shared" si="18"/>
        <v>90</v>
      </c>
      <c r="K33" s="137"/>
      <c r="L33" s="137"/>
      <c r="M33" s="137"/>
      <c r="N33" s="137"/>
      <c r="O33" s="137"/>
      <c r="P33" s="138"/>
      <c r="Q33" s="137">
        <v>5</v>
      </c>
      <c r="R33" s="137"/>
    </row>
    <row r="34" spans="1:18" ht="38.25" customHeight="1">
      <c r="A34" s="178"/>
      <c r="B34" s="211"/>
      <c r="C34" s="33">
        <v>11</v>
      </c>
      <c r="D34" s="151" t="s">
        <v>91</v>
      </c>
      <c r="E34" s="23">
        <v>4</v>
      </c>
      <c r="F34" s="23"/>
      <c r="G34" s="23"/>
      <c r="H34" s="24">
        <f t="shared" si="16"/>
        <v>120</v>
      </c>
      <c r="I34" s="2">
        <f t="shared" si="17"/>
        <v>48</v>
      </c>
      <c r="J34" s="2">
        <f t="shared" si="18"/>
        <v>72</v>
      </c>
      <c r="K34" s="143">
        <v>4</v>
      </c>
      <c r="L34" s="144"/>
      <c r="M34" s="143"/>
      <c r="N34" s="145"/>
      <c r="O34" s="139"/>
      <c r="P34" s="139"/>
      <c r="Q34" s="140"/>
      <c r="R34" s="146"/>
    </row>
    <row r="35" spans="1:18" ht="47.25" customHeight="1">
      <c r="A35" s="178"/>
      <c r="B35" s="211"/>
      <c r="C35" s="33">
        <v>12</v>
      </c>
      <c r="D35" s="153" t="s">
        <v>145</v>
      </c>
      <c r="E35" s="38"/>
      <c r="F35" s="119">
        <v>5</v>
      </c>
      <c r="G35" s="38"/>
      <c r="H35" s="24">
        <f t="shared" si="16"/>
        <v>150</v>
      </c>
      <c r="I35" s="2">
        <f t="shared" si="17"/>
        <v>60</v>
      </c>
      <c r="J35" s="2">
        <f t="shared" si="18"/>
        <v>90</v>
      </c>
      <c r="K35" s="147"/>
      <c r="L35" s="147"/>
      <c r="M35" s="147"/>
      <c r="N35" s="147"/>
      <c r="O35" s="147"/>
      <c r="P35" s="147"/>
      <c r="Q35" s="138"/>
      <c r="R35" s="137"/>
    </row>
    <row r="36" spans="1:18" ht="32.25" customHeight="1">
      <c r="A36" s="178"/>
      <c r="B36" s="211"/>
      <c r="C36" s="33">
        <v>13</v>
      </c>
      <c r="D36" s="152" t="s">
        <v>93</v>
      </c>
      <c r="E36" s="23">
        <v>6</v>
      </c>
      <c r="F36" s="23"/>
      <c r="G36" s="23"/>
      <c r="H36" s="24">
        <f t="shared" si="16"/>
        <v>180</v>
      </c>
      <c r="I36" s="2">
        <f t="shared" si="17"/>
        <v>72</v>
      </c>
      <c r="J36" s="2">
        <f t="shared" si="18"/>
        <v>108</v>
      </c>
      <c r="K36" s="139"/>
      <c r="L36" s="139"/>
      <c r="M36" s="139"/>
      <c r="N36" s="139">
        <v>6</v>
      </c>
      <c r="O36" s="139"/>
      <c r="P36" s="139"/>
      <c r="Q36" s="140"/>
      <c r="R36" s="140"/>
    </row>
    <row r="37" spans="1:18" ht="33" customHeight="1">
      <c r="A37" s="178"/>
      <c r="B37" s="211"/>
      <c r="C37" s="33">
        <v>14</v>
      </c>
      <c r="D37" s="152" t="s">
        <v>146</v>
      </c>
      <c r="E37" s="23">
        <v>4</v>
      </c>
      <c r="F37" s="40"/>
      <c r="G37" s="41"/>
      <c r="H37" s="24">
        <f t="shared" si="16"/>
        <v>120</v>
      </c>
      <c r="I37" s="2">
        <f t="shared" si="17"/>
        <v>48</v>
      </c>
      <c r="J37" s="2">
        <f t="shared" si="18"/>
        <v>72</v>
      </c>
      <c r="K37" s="148"/>
      <c r="L37" s="149"/>
      <c r="M37" s="148"/>
      <c r="N37" s="149"/>
      <c r="O37" s="149"/>
      <c r="P37" s="149">
        <v>4</v>
      </c>
      <c r="Q37" s="148"/>
      <c r="R37" s="148"/>
    </row>
    <row r="38" spans="1:18" ht="36.75" customHeight="1">
      <c r="A38" s="178"/>
      <c r="B38" s="211"/>
      <c r="C38" s="33">
        <v>15</v>
      </c>
      <c r="D38" s="152" t="s">
        <v>147</v>
      </c>
      <c r="E38" s="23"/>
      <c r="F38" s="23">
        <v>4</v>
      </c>
      <c r="G38" s="23"/>
      <c r="H38" s="24">
        <f t="shared" si="16"/>
        <v>120</v>
      </c>
      <c r="I38" s="2">
        <f t="shared" si="17"/>
        <v>48</v>
      </c>
      <c r="J38" s="2">
        <f t="shared" si="18"/>
        <v>72</v>
      </c>
      <c r="K38" s="143"/>
      <c r="L38" s="144"/>
      <c r="M38" s="143"/>
      <c r="N38" s="145"/>
      <c r="O38" s="139"/>
      <c r="P38" s="139"/>
      <c r="Q38" s="140"/>
      <c r="R38" s="146"/>
    </row>
    <row r="39" spans="1:18" customFormat="1" ht="24.75" customHeight="1">
      <c r="A39" s="178"/>
      <c r="B39" s="211"/>
      <c r="C39" s="33">
        <v>16</v>
      </c>
      <c r="D39" s="152" t="s">
        <v>94</v>
      </c>
      <c r="E39" s="23">
        <v>5</v>
      </c>
      <c r="F39" s="39"/>
      <c r="G39" s="39"/>
      <c r="H39" s="24">
        <f t="shared" si="16"/>
        <v>150</v>
      </c>
      <c r="I39" s="42">
        <f>H39*40%</f>
        <v>60</v>
      </c>
      <c r="J39" s="42">
        <f>H39*60%</f>
        <v>90</v>
      </c>
      <c r="K39" s="141"/>
      <c r="L39" s="141"/>
      <c r="M39" s="141"/>
      <c r="N39" s="141"/>
      <c r="O39" s="141"/>
      <c r="P39" s="141">
        <v>5</v>
      </c>
      <c r="Q39" s="141"/>
      <c r="R39" s="141"/>
    </row>
    <row r="40" spans="1:18" customFormat="1" ht="33" customHeight="1">
      <c r="A40" s="178"/>
      <c r="B40" s="211"/>
      <c r="C40" s="33">
        <v>17</v>
      </c>
      <c r="D40" s="152" t="s">
        <v>95</v>
      </c>
      <c r="E40" s="23">
        <v>5</v>
      </c>
      <c r="F40" s="39"/>
      <c r="G40" s="39"/>
      <c r="H40" s="24">
        <f t="shared" si="16"/>
        <v>150</v>
      </c>
      <c r="I40" s="42">
        <f t="shared" ref="I40:I54" si="19">H40*40%</f>
        <v>60</v>
      </c>
      <c r="J40" s="42">
        <f t="shared" ref="J40:J43" si="20">H40*60%</f>
        <v>90</v>
      </c>
      <c r="K40" s="141"/>
      <c r="L40" s="141"/>
      <c r="M40" s="141"/>
      <c r="N40" s="141"/>
      <c r="O40" s="141">
        <v>5</v>
      </c>
      <c r="P40" s="141"/>
      <c r="Q40" s="141"/>
      <c r="R40" s="141"/>
    </row>
    <row r="41" spans="1:18" customFormat="1" ht="33" customHeight="1">
      <c r="A41" s="178"/>
      <c r="B41" s="211"/>
      <c r="C41" s="33">
        <v>18</v>
      </c>
      <c r="D41" s="153" t="s">
        <v>148</v>
      </c>
      <c r="E41" s="23"/>
      <c r="F41" s="39">
        <v>4</v>
      </c>
      <c r="G41" s="39"/>
      <c r="H41" s="24">
        <f t="shared" si="16"/>
        <v>120</v>
      </c>
      <c r="I41" s="42">
        <f t="shared" si="19"/>
        <v>48</v>
      </c>
      <c r="J41" s="42">
        <f t="shared" si="20"/>
        <v>72</v>
      </c>
      <c r="K41" s="141"/>
      <c r="L41" s="141"/>
      <c r="M41" s="141"/>
      <c r="N41" s="141"/>
      <c r="O41" s="141"/>
      <c r="P41" s="141"/>
      <c r="Q41" s="141"/>
      <c r="R41" s="141"/>
    </row>
    <row r="42" spans="1:18" customFormat="1" ht="33" customHeight="1">
      <c r="A42" s="178"/>
      <c r="B42" s="211"/>
      <c r="C42" s="33">
        <v>19</v>
      </c>
      <c r="D42" s="153" t="s">
        <v>149</v>
      </c>
      <c r="E42" s="23"/>
      <c r="F42" s="39">
        <v>4</v>
      </c>
      <c r="G42" s="39"/>
      <c r="H42" s="24">
        <f t="shared" si="16"/>
        <v>120</v>
      </c>
      <c r="I42" s="42">
        <f t="shared" si="19"/>
        <v>48</v>
      </c>
      <c r="J42" s="42">
        <f t="shared" si="20"/>
        <v>72</v>
      </c>
      <c r="K42" s="141"/>
      <c r="L42" s="141"/>
      <c r="M42" s="141"/>
      <c r="N42" s="141"/>
      <c r="O42" s="141"/>
      <c r="P42" s="141"/>
      <c r="Q42" s="141"/>
      <c r="R42" s="141"/>
    </row>
    <row r="43" spans="1:18" customFormat="1" ht="51" customHeight="1">
      <c r="A43" s="178"/>
      <c r="B43" s="211"/>
      <c r="C43" s="33">
        <v>20</v>
      </c>
      <c r="D43" s="152" t="s">
        <v>150</v>
      </c>
      <c r="E43" s="23"/>
      <c r="F43" s="39">
        <v>4</v>
      </c>
      <c r="G43" s="39"/>
      <c r="H43" s="24">
        <f t="shared" si="16"/>
        <v>120</v>
      </c>
      <c r="I43" s="42">
        <f t="shared" si="19"/>
        <v>48</v>
      </c>
      <c r="J43" s="42">
        <f t="shared" si="20"/>
        <v>72</v>
      </c>
      <c r="K43" s="141"/>
      <c r="L43" s="141"/>
      <c r="M43" s="141"/>
      <c r="N43" s="141"/>
      <c r="O43" s="141"/>
      <c r="P43" s="141"/>
      <c r="Q43" s="141"/>
      <c r="R43" s="141"/>
    </row>
    <row r="44" spans="1:18" customFormat="1" ht="33" customHeight="1">
      <c r="A44" s="178"/>
      <c r="B44" s="211"/>
      <c r="C44" s="33">
        <v>21</v>
      </c>
      <c r="D44" s="152" t="s">
        <v>153</v>
      </c>
      <c r="E44" s="23">
        <v>5</v>
      </c>
      <c r="F44" s="39"/>
      <c r="G44" s="39"/>
      <c r="H44" s="24">
        <f t="shared" ref="H44:H54" si="21">(E44+F44+G44)*30</f>
        <v>150</v>
      </c>
      <c r="I44" s="42">
        <f t="shared" si="19"/>
        <v>60</v>
      </c>
      <c r="J44" s="42">
        <f t="shared" ref="J44:J54" si="22">H44*60%</f>
        <v>90</v>
      </c>
      <c r="K44" s="141"/>
      <c r="L44" s="141"/>
      <c r="M44" s="141"/>
      <c r="N44" s="141"/>
      <c r="O44" s="141"/>
      <c r="P44" s="141"/>
      <c r="Q44" s="141">
        <v>5</v>
      </c>
      <c r="R44" s="141"/>
    </row>
    <row r="45" spans="1:18" customFormat="1" ht="47.25" customHeight="1">
      <c r="A45" s="178"/>
      <c r="B45" s="211"/>
      <c r="C45" s="33">
        <v>22</v>
      </c>
      <c r="D45" s="152" t="s">
        <v>151</v>
      </c>
      <c r="E45" s="23"/>
      <c r="F45" s="39">
        <v>5</v>
      </c>
      <c r="G45" s="39"/>
      <c r="H45" s="24">
        <f t="shared" si="21"/>
        <v>150</v>
      </c>
      <c r="I45" s="42">
        <f t="shared" si="19"/>
        <v>60</v>
      </c>
      <c r="J45" s="42">
        <f t="shared" si="22"/>
        <v>90</v>
      </c>
      <c r="K45" s="141"/>
      <c r="L45" s="141"/>
      <c r="M45" s="141"/>
      <c r="N45" s="141"/>
      <c r="O45" s="141"/>
      <c r="P45" s="141"/>
      <c r="Q45" s="141"/>
      <c r="R45" s="141"/>
    </row>
    <row r="46" spans="1:18" customFormat="1" ht="51" customHeight="1">
      <c r="A46" s="178"/>
      <c r="B46" s="211"/>
      <c r="C46" s="33">
        <v>23</v>
      </c>
      <c r="D46" s="152" t="s">
        <v>152</v>
      </c>
      <c r="E46" s="23">
        <v>4</v>
      </c>
      <c r="F46" s="39"/>
      <c r="G46" s="39"/>
      <c r="H46" s="24">
        <f t="shared" ref="H46" si="23">(E46+F46+G46)*30</f>
        <v>120</v>
      </c>
      <c r="I46" s="42">
        <f t="shared" ref="I46" si="24">H46*40%</f>
        <v>48</v>
      </c>
      <c r="J46" s="42">
        <f t="shared" ref="J46" si="25">H46*60%</f>
        <v>72</v>
      </c>
      <c r="K46" s="141"/>
      <c r="L46" s="141"/>
      <c r="M46" s="141"/>
      <c r="N46" s="141"/>
      <c r="O46" s="141"/>
      <c r="P46" s="141"/>
      <c r="Q46" s="141"/>
      <c r="R46" s="141">
        <v>4</v>
      </c>
    </row>
    <row r="47" spans="1:18" customFormat="1" ht="33" customHeight="1">
      <c r="A47" s="178"/>
      <c r="B47" s="211"/>
      <c r="C47" s="33">
        <v>24</v>
      </c>
      <c r="D47" s="152" t="s">
        <v>96</v>
      </c>
      <c r="E47" s="23"/>
      <c r="F47" s="39">
        <v>4</v>
      </c>
      <c r="G47" s="39"/>
      <c r="H47" s="24">
        <f t="shared" si="21"/>
        <v>120</v>
      </c>
      <c r="I47" s="42">
        <f t="shared" si="19"/>
        <v>48</v>
      </c>
      <c r="J47" s="42">
        <f t="shared" si="22"/>
        <v>72</v>
      </c>
      <c r="K47" s="141"/>
      <c r="L47" s="141"/>
      <c r="M47" s="141"/>
      <c r="N47" s="141"/>
      <c r="O47" s="141"/>
      <c r="P47" s="141"/>
      <c r="Q47" s="141"/>
      <c r="R47" s="141"/>
    </row>
    <row r="48" spans="1:18" customFormat="1" ht="37.5" customHeight="1">
      <c r="A48" s="178"/>
      <c r="B48" s="211"/>
      <c r="C48" s="133">
        <v>25</v>
      </c>
      <c r="D48" s="154" t="s">
        <v>77</v>
      </c>
      <c r="E48" s="23"/>
      <c r="F48" s="39"/>
      <c r="G48" s="39">
        <v>5</v>
      </c>
      <c r="H48" s="24">
        <f t="shared" si="21"/>
        <v>150</v>
      </c>
      <c r="I48" s="42">
        <f t="shared" si="19"/>
        <v>60</v>
      </c>
      <c r="J48" s="42">
        <f t="shared" si="22"/>
        <v>90</v>
      </c>
      <c r="K48" s="141"/>
      <c r="L48" s="141"/>
      <c r="M48" s="141">
        <v>5</v>
      </c>
      <c r="N48" s="141"/>
      <c r="O48" s="141"/>
      <c r="P48" s="141"/>
      <c r="Q48" s="141"/>
      <c r="R48" s="141"/>
    </row>
    <row r="49" spans="1:18" customFormat="1" ht="36.75" customHeight="1">
      <c r="A49" s="178"/>
      <c r="B49" s="211"/>
      <c r="C49" s="133">
        <v>26</v>
      </c>
      <c r="D49" s="154" t="s">
        <v>98</v>
      </c>
      <c r="E49" s="23"/>
      <c r="F49" s="39"/>
      <c r="G49" s="39">
        <v>5</v>
      </c>
      <c r="H49" s="24">
        <f t="shared" si="21"/>
        <v>150</v>
      </c>
      <c r="I49" s="42">
        <f t="shared" si="19"/>
        <v>60</v>
      </c>
      <c r="J49" s="42">
        <f t="shared" si="22"/>
        <v>90</v>
      </c>
      <c r="K49" s="141"/>
      <c r="L49" s="141"/>
      <c r="M49" s="141">
        <v>5</v>
      </c>
      <c r="N49" s="141"/>
      <c r="O49" s="141"/>
      <c r="P49" s="141"/>
      <c r="Q49" s="141"/>
      <c r="R49" s="141"/>
    </row>
    <row r="50" spans="1:18" customFormat="1" ht="37.5" customHeight="1">
      <c r="A50" s="178"/>
      <c r="B50" s="211"/>
      <c r="C50" s="133">
        <v>27</v>
      </c>
      <c r="D50" s="154" t="s">
        <v>99</v>
      </c>
      <c r="E50" s="23"/>
      <c r="F50" s="39"/>
      <c r="G50" s="39">
        <v>5</v>
      </c>
      <c r="H50" s="24">
        <f t="shared" si="21"/>
        <v>150</v>
      </c>
      <c r="I50" s="42">
        <f t="shared" si="19"/>
        <v>60</v>
      </c>
      <c r="J50" s="42">
        <f t="shared" si="22"/>
        <v>90</v>
      </c>
      <c r="K50" s="141"/>
      <c r="L50" s="141"/>
      <c r="M50" s="141"/>
      <c r="N50" s="141"/>
      <c r="O50" s="141">
        <v>5</v>
      </c>
      <c r="P50" s="141"/>
      <c r="Q50" s="141"/>
      <c r="R50" s="141"/>
    </row>
    <row r="51" spans="1:18" customFormat="1" ht="43.5" customHeight="1">
      <c r="A51" s="178"/>
      <c r="B51" s="211"/>
      <c r="C51" s="133">
        <v>28</v>
      </c>
      <c r="D51" s="154" t="s">
        <v>100</v>
      </c>
      <c r="E51" s="23"/>
      <c r="F51" s="39"/>
      <c r="G51" s="39">
        <v>5</v>
      </c>
      <c r="H51" s="24">
        <f t="shared" si="21"/>
        <v>150</v>
      </c>
      <c r="I51" s="42">
        <f t="shared" si="19"/>
        <v>60</v>
      </c>
      <c r="J51" s="42">
        <f t="shared" si="22"/>
        <v>90</v>
      </c>
      <c r="K51" s="141"/>
      <c r="L51" s="141"/>
      <c r="M51" s="141"/>
      <c r="N51" s="141"/>
      <c r="O51" s="141"/>
      <c r="P51" s="141">
        <v>5</v>
      </c>
      <c r="Q51" s="141"/>
      <c r="R51" s="141"/>
    </row>
    <row r="52" spans="1:18" customFormat="1" ht="39.75" customHeight="1">
      <c r="A52" s="178"/>
      <c r="B52" s="211"/>
      <c r="C52" s="133">
        <v>29</v>
      </c>
      <c r="D52" s="154" t="s">
        <v>101</v>
      </c>
      <c r="E52" s="23"/>
      <c r="F52" s="39"/>
      <c r="G52" s="39">
        <v>4</v>
      </c>
      <c r="H52" s="24">
        <f t="shared" si="21"/>
        <v>120</v>
      </c>
      <c r="I52" s="42">
        <f t="shared" si="19"/>
        <v>48</v>
      </c>
      <c r="J52" s="42">
        <f t="shared" si="22"/>
        <v>72</v>
      </c>
      <c r="K52" s="141"/>
      <c r="L52" s="141"/>
      <c r="M52" s="141"/>
      <c r="N52" s="141"/>
      <c r="O52" s="141"/>
      <c r="P52" s="141"/>
      <c r="Q52" s="141">
        <v>4</v>
      </c>
      <c r="R52" s="141"/>
    </row>
    <row r="53" spans="1:18" customFormat="1" ht="39" customHeight="1">
      <c r="A53" s="178"/>
      <c r="B53" s="211"/>
      <c r="C53" s="133">
        <v>30</v>
      </c>
      <c r="D53" s="154" t="s">
        <v>102</v>
      </c>
      <c r="E53" s="23"/>
      <c r="F53" s="39"/>
      <c r="G53" s="39">
        <v>4</v>
      </c>
      <c r="H53" s="24">
        <f t="shared" si="21"/>
        <v>120</v>
      </c>
      <c r="I53" s="42">
        <f t="shared" si="19"/>
        <v>48</v>
      </c>
      <c r="J53" s="42">
        <f t="shared" si="22"/>
        <v>72</v>
      </c>
      <c r="K53" s="141"/>
      <c r="L53" s="141"/>
      <c r="M53" s="141"/>
      <c r="N53" s="141"/>
      <c r="O53" s="141"/>
      <c r="P53" s="141"/>
      <c r="Q53" s="141"/>
      <c r="R53" s="141">
        <v>4</v>
      </c>
    </row>
    <row r="54" spans="1:18" customFormat="1" ht="36" customHeight="1">
      <c r="A54" s="178"/>
      <c r="B54" s="211"/>
      <c r="C54" s="133">
        <v>31</v>
      </c>
      <c r="D54" s="154" t="s">
        <v>103</v>
      </c>
      <c r="E54" s="23"/>
      <c r="F54" s="39"/>
      <c r="G54" s="39">
        <v>4</v>
      </c>
      <c r="H54" s="24">
        <f t="shared" si="21"/>
        <v>120</v>
      </c>
      <c r="I54" s="42">
        <f t="shared" si="19"/>
        <v>48</v>
      </c>
      <c r="J54" s="42">
        <f t="shared" si="22"/>
        <v>72</v>
      </c>
      <c r="K54" s="141"/>
      <c r="L54" s="141"/>
      <c r="M54" s="141"/>
      <c r="N54" s="141"/>
      <c r="O54" s="141"/>
      <c r="P54" s="141"/>
      <c r="Q54" s="141"/>
      <c r="R54" s="141">
        <v>4</v>
      </c>
    </row>
    <row r="55" spans="1:18" ht="18.75" customHeight="1">
      <c r="A55" s="178"/>
      <c r="B55" s="211"/>
      <c r="C55" s="43"/>
      <c r="D55" s="30" t="s">
        <v>42</v>
      </c>
      <c r="E55" s="127">
        <f>SUM(E24:E54)</f>
        <v>86</v>
      </c>
      <c r="F55" s="127">
        <f t="shared" ref="F55:R55" si="26">SUM(F24:F54)</f>
        <v>30</v>
      </c>
      <c r="G55" s="127">
        <f t="shared" si="26"/>
        <v>32</v>
      </c>
      <c r="H55" s="164">
        <f t="shared" si="26"/>
        <v>4440</v>
      </c>
      <c r="I55" s="164">
        <f t="shared" si="26"/>
        <v>1776</v>
      </c>
      <c r="J55" s="164">
        <f t="shared" si="26"/>
        <v>2664</v>
      </c>
      <c r="K55" s="164">
        <f t="shared" si="26"/>
        <v>4</v>
      </c>
      <c r="L55" s="164">
        <f t="shared" si="26"/>
        <v>0</v>
      </c>
      <c r="M55" s="164">
        <f t="shared" si="26"/>
        <v>18</v>
      </c>
      <c r="N55" s="164">
        <f t="shared" si="26"/>
        <v>22</v>
      </c>
      <c r="O55" s="164">
        <f t="shared" si="26"/>
        <v>22</v>
      </c>
      <c r="P55" s="164">
        <f t="shared" si="26"/>
        <v>22</v>
      </c>
      <c r="Q55" s="164">
        <f t="shared" si="26"/>
        <v>18</v>
      </c>
      <c r="R55" s="164">
        <f t="shared" si="26"/>
        <v>12</v>
      </c>
    </row>
    <row r="56" spans="1:18" s="7" customFormat="1" ht="19.5" customHeight="1">
      <c r="A56" s="179"/>
      <c r="B56" s="212"/>
      <c r="C56" s="45"/>
      <c r="D56" s="46" t="s">
        <v>43</v>
      </c>
      <c r="E56" s="127">
        <f>E55+E22+E12</f>
        <v>86</v>
      </c>
      <c r="F56" s="127">
        <f>F55</f>
        <v>30</v>
      </c>
      <c r="G56" s="127">
        <f>G55+G22</f>
        <v>32</v>
      </c>
      <c r="H56" s="44">
        <f t="shared" ref="H56" si="27">H55</f>
        <v>4440</v>
      </c>
      <c r="I56" s="44">
        <f t="shared" ref="I56" si="28">I55</f>
        <v>1776</v>
      </c>
      <c r="J56" s="44">
        <f t="shared" ref="J56" si="29">J55</f>
        <v>2664</v>
      </c>
      <c r="K56" s="121">
        <f t="shared" ref="K56:R56" si="30">K55+K22+K12</f>
        <v>4</v>
      </c>
      <c r="L56" s="121">
        <f t="shared" si="30"/>
        <v>0</v>
      </c>
      <c r="M56" s="121">
        <f t="shared" si="30"/>
        <v>18</v>
      </c>
      <c r="N56" s="121">
        <f t="shared" si="30"/>
        <v>22</v>
      </c>
      <c r="O56" s="121">
        <f t="shared" si="30"/>
        <v>22</v>
      </c>
      <c r="P56" s="121">
        <f t="shared" si="30"/>
        <v>22</v>
      </c>
      <c r="Q56" s="121">
        <f t="shared" si="30"/>
        <v>18</v>
      </c>
      <c r="R56" s="121">
        <f t="shared" si="30"/>
        <v>12</v>
      </c>
    </row>
    <row r="57" spans="1:18" s="7" customFormat="1" ht="20.25" customHeight="1">
      <c r="A57" s="180" t="s">
        <v>44</v>
      </c>
      <c r="B57" s="47"/>
      <c r="C57" s="199" t="s">
        <v>45</v>
      </c>
      <c r="D57" s="200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</row>
    <row r="58" spans="1:18" ht="27" customHeight="1">
      <c r="A58" s="181"/>
      <c r="B58" s="213" t="s">
        <v>76</v>
      </c>
      <c r="C58" s="33">
        <v>1</v>
      </c>
      <c r="D58" s="48" t="s">
        <v>58</v>
      </c>
      <c r="E58" s="37">
        <v>6</v>
      </c>
      <c r="F58" s="49"/>
      <c r="G58" s="49"/>
      <c r="H58" s="24"/>
      <c r="I58" s="66"/>
      <c r="J58" s="65"/>
      <c r="K58" s="62"/>
      <c r="L58" s="62"/>
      <c r="M58" s="63"/>
      <c r="N58" s="62">
        <v>6</v>
      </c>
      <c r="O58" s="62"/>
      <c r="P58" s="62"/>
      <c r="Q58" s="62"/>
      <c r="R58" s="62"/>
    </row>
    <row r="59" spans="1:18" ht="32.1" customHeight="1">
      <c r="A59" s="181"/>
      <c r="B59" s="214"/>
      <c r="C59" s="33">
        <v>2</v>
      </c>
      <c r="D59" s="50" t="s">
        <v>59</v>
      </c>
      <c r="E59" s="37">
        <v>9</v>
      </c>
      <c r="F59" s="51"/>
      <c r="G59" s="51"/>
      <c r="H59" s="2"/>
      <c r="I59" s="2"/>
      <c r="J59" s="2"/>
      <c r="K59" s="62"/>
      <c r="L59" s="62"/>
      <c r="M59" s="62"/>
      <c r="N59" s="63"/>
      <c r="O59" s="62"/>
      <c r="P59" s="62">
        <v>9</v>
      </c>
      <c r="Q59" s="62"/>
      <c r="R59" s="62"/>
    </row>
    <row r="60" spans="1:18" ht="30" customHeight="1">
      <c r="A60" s="181"/>
      <c r="B60" s="214"/>
      <c r="C60" s="33">
        <v>3</v>
      </c>
      <c r="D60" s="50" t="s">
        <v>60</v>
      </c>
      <c r="E60" s="37">
        <v>9</v>
      </c>
      <c r="F60" s="51"/>
      <c r="G60" s="51"/>
      <c r="H60" s="2"/>
      <c r="I60" s="2"/>
      <c r="J60" s="2"/>
      <c r="K60" s="62"/>
      <c r="L60" s="62"/>
      <c r="M60" s="62"/>
      <c r="N60" s="63"/>
      <c r="O60" s="62"/>
      <c r="P60" s="62"/>
      <c r="Q60" s="62"/>
      <c r="R60" s="62">
        <v>9</v>
      </c>
    </row>
    <row r="61" spans="1:18" s="8" customFormat="1" ht="18" customHeight="1">
      <c r="A61" s="182" t="s">
        <v>46</v>
      </c>
      <c r="B61" s="215"/>
      <c r="C61" s="53"/>
      <c r="D61" s="54" t="s">
        <v>47</v>
      </c>
      <c r="E61" s="55">
        <f>SUM(E58:E60)</f>
        <v>24</v>
      </c>
      <c r="F61" s="56"/>
      <c r="G61" s="56"/>
      <c r="H61" s="53">
        <f>E61*30</f>
        <v>720</v>
      </c>
      <c r="I61" s="53"/>
      <c r="J61" s="53"/>
      <c r="K61" s="53">
        <f>SUM(K58:K60)</f>
        <v>0</v>
      </c>
      <c r="L61" s="53">
        <f t="shared" ref="L61:R61" si="31">SUM(L58:L60)</f>
        <v>0</v>
      </c>
      <c r="M61" s="53">
        <f t="shared" si="31"/>
        <v>0</v>
      </c>
      <c r="N61" s="53">
        <f t="shared" si="31"/>
        <v>6</v>
      </c>
      <c r="O61" s="53">
        <f t="shared" si="31"/>
        <v>0</v>
      </c>
      <c r="P61" s="53">
        <f t="shared" si="31"/>
        <v>9</v>
      </c>
      <c r="Q61" s="53">
        <f t="shared" si="31"/>
        <v>0</v>
      </c>
      <c r="R61" s="53">
        <f t="shared" si="31"/>
        <v>9</v>
      </c>
    </row>
    <row r="62" spans="1:18" s="3" customFormat="1" ht="19.5" customHeight="1">
      <c r="A62" s="183"/>
      <c r="B62" s="57"/>
      <c r="C62" s="196" t="s">
        <v>48</v>
      </c>
      <c r="D62" s="195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</row>
    <row r="63" spans="1:18" ht="20.100000000000001" customHeight="1">
      <c r="A63" s="183"/>
      <c r="B63" s="216" t="s">
        <v>46</v>
      </c>
      <c r="C63" s="57">
        <v>1</v>
      </c>
      <c r="D63" s="50" t="s">
        <v>61</v>
      </c>
      <c r="E63" s="37">
        <v>4</v>
      </c>
      <c r="F63" s="77"/>
      <c r="G63" s="77"/>
      <c r="H63" s="52"/>
      <c r="I63" s="52"/>
      <c r="J63" s="2"/>
      <c r="K63" s="64"/>
      <c r="L63" s="64"/>
      <c r="M63" s="64"/>
      <c r="N63" s="64"/>
      <c r="O63" s="64"/>
      <c r="P63" s="64"/>
      <c r="Q63" s="64"/>
      <c r="R63" s="64">
        <v>4</v>
      </c>
    </row>
    <row r="64" spans="1:18" ht="30.95" customHeight="1">
      <c r="A64" s="183"/>
      <c r="B64" s="217"/>
      <c r="C64" s="57">
        <v>2</v>
      </c>
      <c r="D64" s="78" t="s">
        <v>62</v>
      </c>
      <c r="E64" s="37">
        <v>4</v>
      </c>
      <c r="F64" s="77"/>
      <c r="G64" s="77"/>
      <c r="H64" s="52"/>
      <c r="I64" s="52"/>
      <c r="J64" s="2"/>
      <c r="K64" s="64"/>
      <c r="L64" s="64"/>
      <c r="M64" s="64"/>
      <c r="N64" s="64"/>
      <c r="O64" s="64"/>
      <c r="P64" s="64"/>
      <c r="Q64" s="64"/>
      <c r="R64" s="64">
        <v>4</v>
      </c>
    </row>
    <row r="65" spans="1:19" s="8" customFormat="1" ht="16.5" customHeight="1">
      <c r="A65" s="183"/>
      <c r="B65" s="217"/>
      <c r="C65" s="79"/>
      <c r="D65" s="80" t="s">
        <v>49</v>
      </c>
      <c r="E65" s="81">
        <f>SUM(E63:E64)</f>
        <v>8</v>
      </c>
      <c r="F65" s="82"/>
      <c r="G65" s="82"/>
      <c r="H65" s="83">
        <v>240</v>
      </c>
      <c r="I65" s="83"/>
      <c r="J65" s="83"/>
      <c r="K65" s="83">
        <f>SUM(K63:K64)</f>
        <v>0</v>
      </c>
      <c r="L65" s="83">
        <f t="shared" ref="L65:R65" si="32">SUM(L63:L64)</f>
        <v>0</v>
      </c>
      <c r="M65" s="83">
        <f t="shared" si="32"/>
        <v>0</v>
      </c>
      <c r="N65" s="83">
        <f t="shared" si="32"/>
        <v>0</v>
      </c>
      <c r="O65" s="83">
        <f t="shared" si="32"/>
        <v>0</v>
      </c>
      <c r="P65" s="83">
        <f t="shared" si="32"/>
        <v>0</v>
      </c>
      <c r="Q65" s="83">
        <f t="shared" si="32"/>
        <v>0</v>
      </c>
      <c r="R65" s="83">
        <f t="shared" si="32"/>
        <v>8</v>
      </c>
    </row>
    <row r="66" spans="1:19" s="8" customFormat="1" ht="16.5" customHeight="1">
      <c r="A66" s="183"/>
      <c r="B66" s="218"/>
      <c r="C66" s="84"/>
      <c r="D66" s="30" t="s">
        <v>50</v>
      </c>
      <c r="E66" s="120">
        <f>SUM(E65+E61+E56+E22+E12)</f>
        <v>118</v>
      </c>
      <c r="F66" s="120">
        <f>F56+F22+F12</f>
        <v>90</v>
      </c>
      <c r="G66" s="120">
        <f>SUM(G65+G61+G56+G22+G12)</f>
        <v>32</v>
      </c>
      <c r="H66" s="31">
        <f>SUM(E66:G66)*30</f>
        <v>7200</v>
      </c>
      <c r="I66" s="31"/>
      <c r="J66" s="31"/>
      <c r="K66" s="120">
        <f>K65+K61+K56</f>
        <v>4</v>
      </c>
      <c r="L66" s="120">
        <f t="shared" ref="L66:R66" si="33">L65+L61+L56</f>
        <v>0</v>
      </c>
      <c r="M66" s="120">
        <f t="shared" si="33"/>
        <v>18</v>
      </c>
      <c r="N66" s="120">
        <f t="shared" si="33"/>
        <v>28</v>
      </c>
      <c r="O66" s="120">
        <f t="shared" si="33"/>
        <v>22</v>
      </c>
      <c r="P66" s="120">
        <f t="shared" si="33"/>
        <v>31</v>
      </c>
      <c r="Q66" s="120">
        <f t="shared" si="33"/>
        <v>18</v>
      </c>
      <c r="R66" s="120">
        <f t="shared" si="33"/>
        <v>29</v>
      </c>
      <c r="S66" s="132"/>
    </row>
    <row r="67" spans="1:19" s="4" customFormat="1" ht="1.5" customHeight="1">
      <c r="A67" s="184"/>
      <c r="B67" s="85"/>
      <c r="C67" s="86"/>
      <c r="D67" s="87"/>
      <c r="E67" s="86"/>
      <c r="F67" s="86"/>
      <c r="G67" s="86"/>
      <c r="H67" s="88"/>
      <c r="I67" s="88"/>
      <c r="J67" s="92"/>
      <c r="K67" s="92"/>
      <c r="L67" s="92"/>
      <c r="M67" s="92"/>
      <c r="N67" s="92"/>
      <c r="O67" s="92"/>
      <c r="P67" s="92"/>
      <c r="Q67" s="92"/>
      <c r="R67" s="92">
        <v>3</v>
      </c>
    </row>
    <row r="68" spans="1:19" s="9" customFormat="1" ht="61.15" customHeight="1">
      <c r="A68" s="185"/>
      <c r="B68" s="85"/>
      <c r="C68" s="189" t="s">
        <v>51</v>
      </c>
      <c r="D68" s="190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</row>
    <row r="69" spans="1:19" s="9" customFormat="1" ht="24" customHeight="1">
      <c r="A69" s="185"/>
      <c r="B69" s="85"/>
      <c r="C69" s="191"/>
      <c r="D69" s="192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</row>
    <row r="70" spans="1:19" s="9" customFormat="1" ht="18" customHeight="1">
      <c r="A70" s="185"/>
      <c r="B70" s="85"/>
      <c r="C70" s="191"/>
      <c r="D70" s="192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</row>
    <row r="71" spans="1:19" s="9" customFormat="1" ht="15.75">
      <c r="A71" s="185"/>
      <c r="B71" s="85"/>
      <c r="C71" s="89"/>
      <c r="D71" s="187" t="s">
        <v>52</v>
      </c>
      <c r="E71" s="188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</row>
    <row r="72" spans="1:19" s="10" customFormat="1" ht="45" customHeight="1">
      <c r="A72" s="185"/>
      <c r="B72" s="85"/>
      <c r="C72" s="175" t="s">
        <v>53</v>
      </c>
      <c r="D72" s="176"/>
      <c r="E72" s="175"/>
      <c r="F72" s="175"/>
      <c r="G72" s="175"/>
      <c r="H72" s="175"/>
      <c r="I72" s="175"/>
      <c r="J72" s="93"/>
      <c r="K72" s="93"/>
      <c r="L72" s="93"/>
      <c r="M72" s="177" t="s">
        <v>111</v>
      </c>
      <c r="N72" s="177"/>
      <c r="O72" s="177"/>
      <c r="P72" s="177"/>
      <c r="Q72" s="95"/>
    </row>
    <row r="73" spans="1:19" s="10" customFormat="1" ht="49.5" customHeight="1">
      <c r="A73" s="185"/>
      <c r="B73" s="85"/>
      <c r="C73" s="175" t="s">
        <v>113</v>
      </c>
      <c r="D73" s="176"/>
      <c r="E73" s="175"/>
      <c r="F73" s="175"/>
      <c r="G73" s="175"/>
      <c r="H73" s="175"/>
      <c r="I73" s="175"/>
      <c r="J73" s="94"/>
      <c r="K73" s="94"/>
      <c r="L73" s="94"/>
      <c r="M73" s="177" t="s">
        <v>112</v>
      </c>
      <c r="N73" s="177"/>
      <c r="O73" s="177"/>
      <c r="P73" s="177"/>
      <c r="Q73" s="95"/>
    </row>
    <row r="74" spans="1:19" s="11" customFormat="1" ht="56.25" customHeight="1">
      <c r="A74" s="186"/>
      <c r="B74" s="85"/>
      <c r="C74" s="175" t="s">
        <v>54</v>
      </c>
      <c r="D74" s="176"/>
      <c r="E74" s="175"/>
      <c r="F74" s="175"/>
      <c r="G74" s="175"/>
      <c r="H74" s="175"/>
      <c r="I74" s="175"/>
      <c r="J74" s="96"/>
      <c r="K74" s="96"/>
      <c r="L74" s="96"/>
      <c r="M74" s="177" t="s">
        <v>68</v>
      </c>
      <c r="N74" s="177"/>
      <c r="O74" s="177"/>
      <c r="P74" s="177"/>
      <c r="Q74" s="91"/>
    </row>
    <row r="75" spans="1:19" s="11" customFormat="1" ht="64.5" customHeight="1">
      <c r="A75" s="91"/>
      <c r="B75" s="91"/>
      <c r="C75" s="175" t="s">
        <v>55</v>
      </c>
      <c r="D75" s="176"/>
      <c r="E75" s="175"/>
      <c r="F75" s="175"/>
      <c r="G75" s="175"/>
      <c r="H75" s="175"/>
      <c r="I75" s="175"/>
      <c r="J75" s="96"/>
      <c r="K75" s="96"/>
      <c r="L75" s="96"/>
      <c r="M75" s="177" t="s">
        <v>67</v>
      </c>
      <c r="N75" s="177"/>
      <c r="O75" s="177"/>
      <c r="P75" s="177"/>
      <c r="Q75" s="91"/>
    </row>
  </sheetData>
  <mergeCells count="35">
    <mergeCell ref="A2:A4"/>
    <mergeCell ref="B6:B56"/>
    <mergeCell ref="B58:B61"/>
    <mergeCell ref="B63:B66"/>
    <mergeCell ref="K2:R2"/>
    <mergeCell ref="H2:J2"/>
    <mergeCell ref="E2:G3"/>
    <mergeCell ref="D2:D4"/>
    <mergeCell ref="C2:C4"/>
    <mergeCell ref="C62:R62"/>
    <mergeCell ref="D1:R1"/>
    <mergeCell ref="C5:R5"/>
    <mergeCell ref="C14:R14"/>
    <mergeCell ref="C23:R23"/>
    <mergeCell ref="C57:R57"/>
    <mergeCell ref="Q3:R3"/>
    <mergeCell ref="O3:P3"/>
    <mergeCell ref="M3:N3"/>
    <mergeCell ref="K3:L3"/>
    <mergeCell ref="I3:J3"/>
    <mergeCell ref="H3:H4"/>
    <mergeCell ref="C74:I74"/>
    <mergeCell ref="M74:P74"/>
    <mergeCell ref="C75:I75"/>
    <mergeCell ref="M75:P75"/>
    <mergeCell ref="A6:A56"/>
    <mergeCell ref="A57:A60"/>
    <mergeCell ref="A61:A66"/>
    <mergeCell ref="A67:A74"/>
    <mergeCell ref="D71:E71"/>
    <mergeCell ref="C72:I72"/>
    <mergeCell ref="C73:I73"/>
    <mergeCell ref="M73:P73"/>
    <mergeCell ref="C68:R70"/>
    <mergeCell ref="M72:P72"/>
  </mergeCells>
  <pageMargins left="0.51181102362204722" right="0.51181102362204722" top="0.55118110236220474" bottom="0.55118110236220474" header="0.19685039370078741" footer="0.19685039370078741"/>
  <pageSetup paperSize="9" scale="60" fitToHeight="0" orientation="landscape" r:id="rId1"/>
  <colBreaks count="1" manualBreakCount="1">
    <brk id="19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28"/>
  <sheetViews>
    <sheetView zoomScalePageLayoutView="115" workbookViewId="0">
      <selection activeCell="A2" sqref="A2:C28"/>
    </sheetView>
  </sheetViews>
  <sheetFormatPr defaultColWidth="9" defaultRowHeight="18.75"/>
  <cols>
    <col min="1" max="1" width="23.7109375" style="1" customWidth="1"/>
    <col min="2" max="2" width="55.7109375" customWidth="1"/>
  </cols>
  <sheetData>
    <row r="1" spans="1:3" ht="19.5" thickBot="1"/>
    <row r="2" spans="1:3" ht="47.25">
      <c r="A2" s="240" t="s">
        <v>56</v>
      </c>
      <c r="B2" s="159" t="s">
        <v>133</v>
      </c>
      <c r="C2" s="245">
        <v>4</v>
      </c>
    </row>
    <row r="3" spans="1:3" ht="63">
      <c r="A3" s="241"/>
      <c r="B3" s="156" t="s">
        <v>132</v>
      </c>
      <c r="C3" s="246"/>
    </row>
    <row r="4" spans="1:3" ht="60.75" customHeight="1" thickBot="1">
      <c r="A4" s="242"/>
      <c r="B4" s="162" t="s">
        <v>140</v>
      </c>
      <c r="C4" s="247"/>
    </row>
    <row r="5" spans="1:3" ht="47.25">
      <c r="A5" s="240" t="s">
        <v>57</v>
      </c>
      <c r="B5" s="159" t="s">
        <v>131</v>
      </c>
      <c r="C5" s="245">
        <v>4</v>
      </c>
    </row>
    <row r="6" spans="1:3" ht="63">
      <c r="A6" s="241"/>
      <c r="B6" s="156" t="s">
        <v>130</v>
      </c>
      <c r="C6" s="246"/>
    </row>
    <row r="7" spans="1:3" ht="32.25" thickBot="1">
      <c r="A7" s="242"/>
      <c r="B7" s="162" t="s">
        <v>141</v>
      </c>
      <c r="C7" s="247"/>
    </row>
    <row r="8" spans="1:3" ht="31.5">
      <c r="A8" s="240" t="s">
        <v>69</v>
      </c>
      <c r="B8" s="158" t="s">
        <v>129</v>
      </c>
      <c r="C8" s="245">
        <v>4</v>
      </c>
    </row>
    <row r="9" spans="1:3" ht="47.25">
      <c r="A9" s="241"/>
      <c r="B9" s="156" t="s">
        <v>128</v>
      </c>
      <c r="C9" s="246"/>
    </row>
    <row r="10" spans="1:3" ht="63.75" thickBot="1">
      <c r="A10" s="242"/>
      <c r="B10" s="162" t="s">
        <v>142</v>
      </c>
      <c r="C10" s="247"/>
    </row>
    <row r="11" spans="1:3" ht="31.5">
      <c r="A11" s="243" t="s">
        <v>70</v>
      </c>
      <c r="B11" s="157" t="s">
        <v>127</v>
      </c>
      <c r="C11" s="248">
        <v>4</v>
      </c>
    </row>
    <row r="12" spans="1:3" ht="47.25">
      <c r="A12" s="243"/>
      <c r="B12" s="156" t="s">
        <v>126</v>
      </c>
      <c r="C12" s="248"/>
    </row>
    <row r="13" spans="1:3" ht="47.25">
      <c r="A13" s="244"/>
      <c r="B13" s="161" t="s">
        <v>138</v>
      </c>
      <c r="C13" s="249"/>
    </row>
    <row r="14" spans="1:3" ht="31.5">
      <c r="A14" s="237" t="s">
        <v>71</v>
      </c>
      <c r="B14" s="157" t="s">
        <v>125</v>
      </c>
      <c r="C14" s="236">
        <v>4</v>
      </c>
    </row>
    <row r="15" spans="1:3" ht="63">
      <c r="A15" s="238"/>
      <c r="B15" s="156" t="s">
        <v>124</v>
      </c>
      <c r="C15" s="236"/>
    </row>
    <row r="16" spans="1:3" ht="31.5">
      <c r="A16" s="238"/>
      <c r="B16" s="161" t="s">
        <v>139</v>
      </c>
      <c r="C16" s="236"/>
    </row>
    <row r="17" spans="1:3" ht="63">
      <c r="A17" s="239" t="s">
        <v>72</v>
      </c>
      <c r="B17" s="156" t="s">
        <v>122</v>
      </c>
      <c r="C17" s="236">
        <v>4</v>
      </c>
    </row>
    <row r="18" spans="1:3" ht="31.5">
      <c r="A18" s="239"/>
      <c r="B18" s="156" t="s">
        <v>123</v>
      </c>
      <c r="C18" s="236"/>
    </row>
    <row r="19" spans="1:3" ht="31.5">
      <c r="A19" s="239"/>
      <c r="B19" s="161" t="s">
        <v>137</v>
      </c>
      <c r="C19" s="236"/>
    </row>
    <row r="20" spans="1:3" ht="19.5" customHeight="1">
      <c r="A20" s="239" t="s">
        <v>73</v>
      </c>
      <c r="B20" s="156" t="s">
        <v>120</v>
      </c>
      <c r="C20" s="236">
        <v>3</v>
      </c>
    </row>
    <row r="21" spans="1:3" ht="31.5">
      <c r="A21" s="239"/>
      <c r="B21" s="156" t="s">
        <v>121</v>
      </c>
      <c r="C21" s="236"/>
    </row>
    <row r="22" spans="1:3" ht="63.75" thickBot="1">
      <c r="A22" s="237"/>
      <c r="B22" s="161" t="s">
        <v>136</v>
      </c>
      <c r="C22" s="236"/>
    </row>
    <row r="23" spans="1:3" ht="47.25">
      <c r="A23" s="233" t="s">
        <v>74</v>
      </c>
      <c r="B23" s="155" t="s">
        <v>118</v>
      </c>
      <c r="C23" s="236">
        <v>4</v>
      </c>
    </row>
    <row r="24" spans="1:3" ht="31.5">
      <c r="A24" s="234"/>
      <c r="B24" s="155" t="s">
        <v>119</v>
      </c>
      <c r="C24" s="236"/>
    </row>
    <row r="25" spans="1:3" ht="63.75" thickBot="1">
      <c r="A25" s="235"/>
      <c r="B25" s="160" t="s">
        <v>135</v>
      </c>
      <c r="C25" s="236"/>
    </row>
    <row r="26" spans="1:3" ht="78.75">
      <c r="A26" s="233" t="s">
        <v>75</v>
      </c>
      <c r="B26" s="155" t="s">
        <v>116</v>
      </c>
      <c r="C26" s="236">
        <v>4</v>
      </c>
    </row>
    <row r="27" spans="1:3" ht="47.25">
      <c r="A27" s="234"/>
      <c r="B27" s="155" t="s">
        <v>117</v>
      </c>
      <c r="C27" s="236"/>
    </row>
    <row r="28" spans="1:3" ht="48" thickBot="1">
      <c r="A28" s="235"/>
      <c r="B28" s="160" t="s">
        <v>134</v>
      </c>
      <c r="C28" s="236"/>
    </row>
  </sheetData>
  <mergeCells count="18">
    <mergeCell ref="C14:C16"/>
    <mergeCell ref="A14:A16"/>
    <mergeCell ref="A17:A19"/>
    <mergeCell ref="A20:A22"/>
    <mergeCell ref="A2:A4"/>
    <mergeCell ref="A5:A7"/>
    <mergeCell ref="A8:A10"/>
    <mergeCell ref="A11:A13"/>
    <mergeCell ref="C2:C4"/>
    <mergeCell ref="C5:C7"/>
    <mergeCell ref="C8:C10"/>
    <mergeCell ref="C11:C13"/>
    <mergeCell ref="A23:A25"/>
    <mergeCell ref="A26:A28"/>
    <mergeCell ref="C17:C19"/>
    <mergeCell ref="C20:C22"/>
    <mergeCell ref="C23:C25"/>
    <mergeCell ref="C26:C28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 лист</vt:lpstr>
      <vt:lpstr>УП</vt:lpstr>
      <vt:lpstr>Каталог</vt:lpstr>
      <vt:lpstr>'Тит лист'!Область_печати</vt:lpstr>
      <vt:lpstr>УП!Область_печати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2024-09-23T16:25:49Z</cp:lastPrinted>
  <dcterms:created xsi:type="dcterms:W3CDTF">2024-05-26T04:55:00Z</dcterms:created>
  <dcterms:modified xsi:type="dcterms:W3CDTF">2024-09-23T16:26:46Z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C9B8F76FE90E4469A1F03CC4647DD490_13</vt:lpwstr>
  </property>
  <property fmtid="{D5CDD505-2E9C-101B-9397-08002B2CF9AE}" pid="3" name="KSOProductBuildVer">
    <vt:lpwstr>1049-12.2.0.17119</vt:lpwstr>
  </property>
</Properties>
</file>